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CP.Mary Chuy\Documents\Subdirección\3. Jefaturas\3. Depto Edos Fin\Cuenta Pública\LDF\"/>
    </mc:Choice>
  </mc:AlternateContent>
  <bookViews>
    <workbookView xWindow="-120" yWindow="-345" windowWidth="20730" windowHeight="11160" firstSheet="3" activeTab="3"/>
  </bookViews>
  <sheets>
    <sheet name="BExRepositorySheet" sheetId="4" state="veryHidden" r:id="rId1"/>
    <sheet name="Table" sheetId="1" state="hidden" r:id="rId2"/>
    <sheet name="Sheet1" sheetId="5" state="hidden" r:id="rId3"/>
    <sheet name="Estado Situacion Financiera Det" sheetId="6" r:id="rId4"/>
    <sheet name="Graph" sheetId="2" state="hidden" r:id="rId5"/>
  </sheets>
  <externalReferences>
    <externalReference r:id="rId6"/>
  </externalReferences>
  <definedNames>
    <definedName name="_xlnm.Print_Area" localSheetId="2">Sheet1!$A$1:$M$81</definedName>
    <definedName name="_xlnm.Print_Area" localSheetId="1">Table!$A$1:$M$68</definedName>
    <definedName name="DF_GRID_1">Table!$G$15:$L$67</definedName>
    <definedName name="DF_NAVPANEL_13">Table!$C$15</definedName>
    <definedName name="DF_NAVPANEL_18">Table!$C$15</definedName>
    <definedName name="SAPBEXhrIndnt" hidden="1">"Wide"</definedName>
    <definedName name="SAPsysID" hidden="1">"708C5W7SBKP804JT78WJ0JNKI"</definedName>
    <definedName name="SAPwbID" hidden="1">"ARS"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0" i="6" l="1"/>
  <c r="N9" i="6"/>
  <c r="N11" i="6" l="1"/>
  <c r="O11" i="6" s="1"/>
  <c r="U6" i="6" l="1"/>
  <c r="U7" i="6"/>
  <c r="U8" i="6"/>
  <c r="U9" i="6"/>
  <c r="U10" i="6"/>
  <c r="U14" i="6"/>
  <c r="U13" i="6"/>
  <c r="N14" i="6" l="1"/>
  <c r="N13" i="6"/>
  <c r="O10" i="6"/>
  <c r="O9" i="6"/>
  <c r="N8" i="6"/>
  <c r="O8" i="6" s="1"/>
  <c r="N7" i="6"/>
  <c r="L19" i="6" s="1"/>
  <c r="N6" i="6"/>
  <c r="S18" i="6"/>
  <c r="S17" i="6"/>
  <c r="S16" i="6"/>
  <c r="S15" i="6"/>
  <c r="S14" i="6"/>
  <c r="S13" i="6"/>
  <c r="S12" i="6"/>
  <c r="S11" i="6"/>
  <c r="S10" i="6"/>
  <c r="S9" i="6"/>
  <c r="S8" i="6"/>
  <c r="S7" i="6"/>
  <c r="L16" i="6" l="1"/>
  <c r="O7" i="6"/>
  <c r="P7" i="6" s="1"/>
  <c r="L20" i="6"/>
  <c r="L23" i="6" s="1"/>
  <c r="P9" i="6"/>
  <c r="O6" i="6"/>
  <c r="P6" i="6" s="1"/>
  <c r="N16" i="6" l="1"/>
  <c r="N17" i="6" s="1"/>
  <c r="N22" i="6" s="1"/>
  <c r="L17" i="6"/>
  <c r="L22" i="6" s="1"/>
  <c r="B5" i="6" l="1"/>
  <c r="L25" i="6"/>
  <c r="L26" i="6"/>
</calcChain>
</file>

<file path=xl/sharedStrings.xml><?xml version="1.0" encoding="utf-8"?>
<sst xmlns="http://schemas.openxmlformats.org/spreadsheetml/2006/main" count="456" uniqueCount="275">
  <si>
    <t>FEP8Qry3</t>
  </si>
  <si>
    <t>Information</t>
  </si>
  <si>
    <t>Table</t>
  </si>
  <si>
    <t xml:space="preserve"> </t>
  </si>
  <si>
    <t>Filter</t>
  </si>
  <si>
    <t>Descripción query</t>
  </si>
  <si>
    <t>Estado de Situacion Financiera Det A</t>
  </si>
  <si>
    <t>Actualidad datos (fecha)</t>
  </si>
  <si>
    <t>Modificado por</t>
  </si>
  <si>
    <t>Autor</t>
  </si>
  <si>
    <t>ADVJYNOQUIO</t>
  </si>
  <si>
    <t>Fe.clave</t>
  </si>
  <si>
    <t>16/10/2018</t>
  </si>
  <si>
    <t>Nombre técnico query</t>
  </si>
  <si>
    <t>ZFI_VRL_MP02_Q008A</t>
  </si>
  <si>
    <t>Usuario actual</t>
  </si>
  <si>
    <t>InfoSitio</t>
  </si>
  <si>
    <t>ZVRL_MP02</t>
  </si>
  <si>
    <t>Últ.actual.pantalla</t>
  </si>
  <si>
    <t>Área funcional</t>
  </si>
  <si>
    <t/>
  </si>
  <si>
    <t>Centro de beneficio</t>
  </si>
  <si>
    <t>Centro de coste</t>
  </si>
  <si>
    <t>Ejercicio/Período</t>
  </si>
  <si>
    <t>Ejercicio</t>
  </si>
  <si>
    <t>Estruct.</t>
  </si>
  <si>
    <t>Período contable</t>
  </si>
  <si>
    <t>Ratios</t>
  </si>
  <si>
    <t>Actualidad de datos</t>
  </si>
  <si>
    <t>Hora de modificación</t>
  </si>
  <si>
    <t>Saldo Actual (ORIGINAL)</t>
  </si>
  <si>
    <t>Saldo Anterior (ORIGINAL)</t>
  </si>
  <si>
    <t>Saldo Actual (NUEVO)</t>
  </si>
  <si>
    <t>Saldo Anterior (NUEVO)</t>
  </si>
  <si>
    <t>Saldo acumulado</t>
  </si>
  <si>
    <t>Activo</t>
  </si>
  <si>
    <t xml:space="preserve">  Activo Circulante</t>
  </si>
  <si>
    <t xml:space="preserve">    a. Efectivo y Equivalentes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</si>
  <si>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</si>
  <si>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</si>
  <si>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</si>
  <si>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</si>
  <si>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</si>
  <si>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</t>
  </si>
  <si>
    <t xml:space="preserve">    a7) Otros Efectivos y Equivalentes</t>
  </si>
  <si>
    <t xml:space="preserve">    b. Derechos a Recibir Efectivo o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</si>
  <si>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</si>
  <si>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</si>
  <si>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</si>
  <si>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</si>
  <si>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</si>
  <si>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</si>
  <si>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</t>
  </si>
  <si>
    <t xml:space="preserve">    c. Derechos a Recibir Bienes o Servicios</t>
  </si>
  <si>
    <t xml:space="preserve">    c1) Anticipo a Proveedores por Adquisición de Bienes y</t>
  </si>
  <si>
    <t xml:space="preserve">    c2) Anticipo a Proveedores por Adquisición de Bienes Inm</t>
  </si>
  <si>
    <t xml:space="preserve">    c3) Anticipo a Proveedores por Adquisición de Bienes Int</t>
  </si>
  <si>
    <t xml:space="preserve">    c4) Anticipo a Contratistas por Obras Públicas a Corto P</t>
  </si>
  <si>
    <t xml:space="preserve">    c5) Otros Derechos a Recibir Bienes o Servicios a Corto</t>
  </si>
  <si>
    <t xml:space="preserve">    d. Inventarios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</si>
  <si>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</si>
  <si>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</si>
  <si>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</si>
  <si>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</t>
  </si>
  <si>
    <t xml:space="preserve">    d5) Bienes en Tránsito</t>
  </si>
  <si>
    <t xml:space="preserve">    e. Almacenes</t>
  </si>
  <si>
    <t xml:space="preserve">    f. Estimación por Pérdida o Deterioro de Activos Circ.</t>
  </si>
  <si>
    <t xml:space="preserve">    f1) Estimaciones para Cuentas Incobrables por Derechos a</t>
  </si>
  <si>
    <t xml:space="preserve">    f2) Estimación por Deterioro de Inventarios</t>
  </si>
  <si>
    <t xml:space="preserve">    g. Otros Activos Circulantes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</si>
  <si>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</si>
  <si>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</si>
  <si>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</t>
  </si>
  <si>
    <t xml:space="preserve">    g4) Adquisición con Fondos de Terceros</t>
  </si>
  <si>
    <t xml:space="preserve">  IA. Total de Activos Circulantes</t>
  </si>
  <si>
    <t xml:space="preserve">  Activo No Circulante</t>
  </si>
  <si>
    <t xml:space="preserve">    a. Inversiones Financieras a Largo Plazo</t>
  </si>
  <si>
    <t xml:space="preserve">    b. Derechos a Recibir Efectivo o Equivalentes a LP</t>
  </si>
  <si>
    <t xml:space="preserve">    c. Bienes Inmuebles, Infra. y Construcc. en Proceso</t>
  </si>
  <si>
    <t xml:space="preserve">    d. Bienes Muebles</t>
  </si>
  <si>
    <t xml:space="preserve">    e. Activos Intangibles</t>
  </si>
  <si>
    <t xml:space="preserve">    f. Depreciación, Deterioro y Amort. Acum. de Bien</t>
  </si>
  <si>
    <t xml:space="preserve">    g. Activos Diferidos</t>
  </si>
  <si>
    <t xml:space="preserve">    h. Estimación por Pérdida o Det. de Activos no Circulant</t>
  </si>
  <si>
    <t xml:space="preserve">    i. Otros Activos no Circulantes</t>
  </si>
  <si>
    <t xml:space="preserve">  IB. Total de Activos No Circulantes</t>
  </si>
  <si>
    <t>I. Total del Activo</t>
  </si>
  <si>
    <t>Pasivo</t>
  </si>
  <si>
    <t xml:space="preserve">  Pasivo Circulante</t>
  </si>
  <si>
    <t xml:space="preserve">    a. Cuentas por Pagar a Corto Plazo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</si>
  <si>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</si>
  <si>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</si>
  <si>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</t>
  </si>
  <si>
    <t xml:space="preserve">    a4) Participaciones y Aportaciones por Pagar a Corto Pla</t>
  </si>
  <si>
    <t xml:space="preserve">    a5) Transferencias Otorgadas por Pagar a Corto Plazo</t>
  </si>
  <si>
    <t xml:space="preserve">    a6) Intereses, Comisiones y Otros Gastos de la Deuda Púb</t>
  </si>
  <si>
    <t xml:space="preserve">    a7) Retenciones y Contribuciones por Pagar a Corto Plazo</t>
  </si>
  <si>
    <t xml:space="preserve">    a8) Devoluciones de la Ley de Ingresos por Pagar a Corto</t>
  </si>
  <si>
    <t xml:space="preserve">    a9) Otras Cuentas por Pagar a Corto Plazo</t>
  </si>
  <si>
    <t xml:space="preserve">    b. Documentos por Pagar a Corto Plazo</t>
  </si>
  <si>
    <t xml:space="preserve">    b1) Documentos Comerciales por Pagar a Corto Plazo</t>
  </si>
  <si>
    <t xml:space="preserve">    b2) Documentos con Contratistas por Obras Públicas por P</t>
  </si>
  <si>
    <t xml:space="preserve">    b3) Otros Documentos por Pagar a Corto Plazo</t>
  </si>
  <si>
    <t xml:space="preserve">    c. Porción a Corto Plazo de la Deuda Pública</t>
  </si>
  <si>
    <t xml:space="preserve">    c1) Porción a Corto Plazo de la Deuda Pública</t>
  </si>
  <si>
    <t xml:space="preserve">    c2) Porción a Corto Plazo de Arrendamiento Financiero</t>
  </si>
  <si>
    <t xml:space="preserve">    d. Títulos y Valores a Corto Plazo</t>
  </si>
  <si>
    <t xml:space="preserve">    e. Pasivos Diferidos a Corto Plazo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</si>
  <si>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</si>
  <si>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</si>
  <si>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</si>
  <si>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f. Fondos y Bienes de Terceros en Garantía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</si>
  <si>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</si>
  <si>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</si>
  <si>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</si>
  <si>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</t>
  </si>
  <si>
    <t xml:space="preserve">    f5) Otros Fondos de Terceros en Garantía y/o Administrac</t>
  </si>
  <si>
    <t xml:space="preserve">    f6) Valores y Bienes en Garantía a Corto Plazo</t>
  </si>
  <si>
    <t xml:space="preserve">    g. Provisiones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</si>
  <si>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</si>
  <si>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</si>
  <si>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</si>
  <si>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h. Otros Pasivos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</si>
  <si>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</si>
  <si>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</si>
  <si>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</si>
  <si>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 xml:space="preserve">  IIA. Total de Pasivos Circulantes</t>
  </si>
  <si>
    <t xml:space="preserve">  Pasivo No Circulante</t>
  </si>
  <si>
    <t xml:space="preserve">    a. Cuentas por Pagar a Largo Plazo</t>
  </si>
  <si>
    <t xml:space="preserve">    b. Documentos por Pagar a Largo Plazo</t>
  </si>
  <si>
    <t xml:space="preserve">    c. Deuda Pública a Largo Plazo</t>
  </si>
  <si>
    <t xml:space="preserve">    d. Pasivos Diferidos a Largo Plazo</t>
  </si>
  <si>
    <t xml:space="preserve">    e. Fondos y Bienes de Terceros en Garantía</t>
  </si>
  <si>
    <t xml:space="preserve">    f. Provisiones a Largo Plazo</t>
  </si>
  <si>
    <t xml:space="preserve">  IIB. Total de Pasivos No Circulantes</t>
  </si>
  <si>
    <t>II. Total del Pasivo</t>
  </si>
  <si>
    <t>Hacienda Pública/Patrimonio</t>
  </si>
  <si>
    <t xml:space="preserve">  IIIA. Hacienda Pública/Patrimonio Contribuido</t>
  </si>
  <si>
    <t xml:space="preserve">    Aportaciones</t>
  </si>
  <si>
    <t xml:space="preserve">    Donaciones de Capital</t>
  </si>
  <si>
    <t xml:space="preserve">    Actualización de la Hacienda Pública/Pa</t>
  </si>
  <si>
    <t xml:space="preserve">  IIIB. Hacienda Pública/Patrimonio Generado</t>
  </si>
  <si>
    <t xml:space="preserve">    Resultados del Ejercicio (Ahorro/ Desahorro)</t>
  </si>
  <si>
    <t xml:space="preserve">    Resultados de Ejercicios Anteriores</t>
  </si>
  <si>
    <t xml:space="preserve">    Revalúos</t>
  </si>
  <si>
    <t xml:space="preserve">    Reservas</t>
  </si>
  <si>
    <t xml:space="preserve">    Rectificaciones de Resultados de Ejercicios Anteriores</t>
  </si>
  <si>
    <t xml:space="preserve">  IIIC. Exceso o Insuficiencia en la Actualización de la Hac</t>
  </si>
  <si>
    <t xml:space="preserve">    Resultado por Tenencia de Activos no Monetarios</t>
  </si>
  <si>
    <t xml:space="preserve">    Resultado por Tenencia de Activos no Mo</t>
  </si>
  <si>
    <t>III. Total Hacienda Pública/Patrimonio</t>
  </si>
  <si>
    <t>IV. Total del Pasivo y Hacienda Pública/Patrimonio</t>
  </si>
  <si>
    <t>2018</t>
  </si>
  <si>
    <t>1..12</t>
  </si>
  <si>
    <t>Gob del Edo de Michoacán</t>
  </si>
  <si>
    <t>Selección vacía</t>
  </si>
  <si>
    <t>12</t>
  </si>
  <si>
    <t>Enero</t>
  </si>
  <si>
    <t>Diciembre</t>
  </si>
  <si>
    <t>1</t>
  </si>
  <si>
    <t>2017</t>
  </si>
  <si>
    <t>4to Trimestre 2018</t>
  </si>
  <si>
    <t>4to Trimestre 2017</t>
  </si>
  <si>
    <t>GOBIERNO DEL ESTADO DE MICHOACÁN DE OCAMPO</t>
  </si>
  <si>
    <t>Estado de Situación Financiera Detallado - LDF</t>
  </si>
  <si>
    <t>Actual</t>
  </si>
  <si>
    <t>Anterior</t>
  </si>
  <si>
    <t>Febrero</t>
  </si>
  <si>
    <t>Marzo</t>
  </si>
  <si>
    <t>Abril</t>
  </si>
  <si>
    <t>Mayo</t>
  </si>
  <si>
    <t>Concepto (c)</t>
  </si>
  <si>
    <t>Junio</t>
  </si>
  <si>
    <t>ACTIVO</t>
  </si>
  <si>
    <t>PASIVO</t>
  </si>
  <si>
    <t>Julio</t>
  </si>
  <si>
    <t>Activo Circulante</t>
  </si>
  <si>
    <t>Pasivo Circulante</t>
  </si>
  <si>
    <t>Agosto</t>
  </si>
  <si>
    <t xml:space="preserve">  a. Efectivo y Equivalentes  (a=a1+a2+a3+a4+a5+a6+a7)</t>
  </si>
  <si>
    <t>a. Cuentas por Pagar a Corto Plazo (a=a1+a2+a3+a4+a5+a6+a7+a8+a9)</t>
  </si>
  <si>
    <t>Septiembre</t>
  </si>
  <si>
    <t>Octubre</t>
  </si>
  <si>
    <t>Noviembre</t>
  </si>
  <si>
    <t xml:space="preserve">    a3) Contratistas por Obras Públicas por Pagar a Corto Plazo</t>
  </si>
  <si>
    <t xml:space="preserve">    a4) Participaciones y Aportaciones por Pagar a Corto Plazo</t>
  </si>
  <si>
    <t xml:space="preserve">    a6) Depósitos de Fondos de Terceros en Garantía y/o  Administración</t>
  </si>
  <si>
    <t xml:space="preserve">    a6) Intereses, Comisiones y Otros Gastos de la Deuda Pública por Pagar a Corto Plazo</t>
  </si>
  <si>
    <t xml:space="preserve">  b. Derechos a Recibir Efectivo o Equivalentes (b=b1+b2+b3+b4+b5+b6+b7)</t>
  </si>
  <si>
    <t xml:space="preserve">    a8) Devoluciones de la Ley de Ingresos por Pagar a Corto Plazo</t>
  </si>
  <si>
    <t>b. Documentos por Pagar a Corto Plazo (b=b1+b2+b3)</t>
  </si>
  <si>
    <t xml:space="preserve">    b2) Documentos con Contratistas por Obras Públicas por Pagar a Corto Plazo</t>
  </si>
  <si>
    <t>c. Porción a Corto Plazo de la Deuda Pública a Largo Plazo (c=c1+c2)</t>
  </si>
  <si>
    <t xml:space="preserve">    b7) Otros Derechos a Recibir Efectivo o Equivalentes a Corto Plazo</t>
  </si>
  <si>
    <t xml:space="preserve">  c. Derechos a Recibir Bienes o Servicios (c=c1+c2+c3+c4+c5)</t>
  </si>
  <si>
    <t xml:space="preserve">     c1) Anticipo a Proveedores por Adquisición de Bienes y Prestación de Servicios a Corto Plazo</t>
  </si>
  <si>
    <t>d. Títulos y Valores a Corto Plazo</t>
  </si>
  <si>
    <t xml:space="preserve">    c2) Anticipo a Proveedores por Adquisición de Bienes Inmuebles y Muebles a Corto Plazo</t>
  </si>
  <si>
    <t>e. Pasivos Diferidos a Corto Plazo (e=e1+e2+e3)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</si>
  <si>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</si>
  <si>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</si>
  <si>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</si>
  <si>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>d. Inventarios (d=d1+d2+d3+d4+d5)</t>
  </si>
  <si>
    <t>f. Fondos y Bienes de Terceros en Garantía y/o Administración a Corto Plazo (f=f1+f2+f3+f4+f5+f6)</t>
  </si>
  <si>
    <t xml:space="preserve">    d4) Inventario de Materias Primas, Materiales y Suministros para Producción</t>
  </si>
  <si>
    <t xml:space="preserve">    f4) Fondos de Fideicomisos, Mandatos y Contratos Análogos a Corto Plazo</t>
  </si>
  <si>
    <t xml:space="preserve">    f5) Otros Fondos de Terceros en Garantía y/o Administración a Corto Plazo</t>
  </si>
  <si>
    <t>e. Almacenes</t>
  </si>
  <si>
    <t>f. Estimación por Pérdida o Deterioro de Activos Circulantes (f=f1+f2)</t>
  </si>
  <si>
    <t>g. Provisiones a Corto Plazo (g=g1+g2+g3)</t>
  </si>
  <si>
    <t xml:space="preserve">    f1) Estimaciones para Cuentas Incobrables por Derechos a Recibir Efectivo o Equivalentes</t>
  </si>
  <si>
    <t>g. Otros Activos Circulantes (g=g1+g2+g3+g4)</t>
  </si>
  <si>
    <t>h. Otros Pasivos a Corto Plazo (h=h1+h2+h3)</t>
  </si>
  <si>
    <t xml:space="preserve">    g3) Bienes Derivados de Embargos, Decomisos, Aseguramientos y Dación en Pago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</si>
  <si>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</si>
  <si>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</si>
  <si>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</si>
  <si>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</si>
  <si>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</si>
  <si>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</si>
  <si>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</si>
  <si>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</si>
  <si>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</si>
  <si>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</si>
  <si>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</si>
  <si>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</si>
  <si>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</si>
  <si>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</si>
  <si>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</si>
  <si>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</si>
  <si>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</si>
  <si>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</si>
  <si>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</si>
  <si>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</si>
  <si>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</si>
  <si>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</si>
  <si>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</si>
  <si>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</si>
  <si>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</si>
  <si>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</si>
  <si>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</si>
  <si>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</si>
  <si>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</si>
  <si>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</si>
  <si>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</si>
  <si>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</si>
  <si>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</si>
  <si>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</si>
  <si>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</si>
  <si>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</si>
  <si>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</si>
  <si>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</si>
  <si>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</si>
  <si>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T</t>
  </si>
  <si>
    <t>L</t>
  </si>
  <si>
    <t>DIA CONSULTA</t>
  </si>
  <si>
    <t>MES CONSULTA</t>
  </si>
  <si>
    <t>AÑO CONSULTA</t>
  </si>
  <si>
    <t xml:space="preserve">AÑO LOW </t>
  </si>
  <si>
    <t>AÑO HIGH</t>
  </si>
  <si>
    <t>H</t>
  </si>
  <si>
    <t>ADVIVIEYRA</t>
  </si>
  <si>
    <t>(Pesos)</t>
  </si>
  <si>
    <t>Cuenta de mayor</t>
  </si>
  <si>
    <t>012.2023</t>
  </si>
  <si>
    <t>12/05/2022 10:26:27</t>
  </si>
  <si>
    <t>012.2022</t>
  </si>
  <si>
    <t>26/04/2024</t>
  </si>
  <si>
    <t>GRPMJRIOS</t>
  </si>
  <si>
    <t>10:26:27</t>
  </si>
  <si>
    <t>07/05/2020 10:37:04</t>
  </si>
  <si>
    <t>26/04/2024 11:36:29</t>
  </si>
  <si>
    <t>12/05/2022</t>
  </si>
  <si>
    <t>Diciembre 2023</t>
  </si>
  <si>
    <t>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</si>
</sst>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\-\ #,##0.00"/>
    <numFmt numFmtId="165" formatCode="#,##0.00\ &quot;MXN&quot;;\-\ #,##0.00\ &quot;MXN&quot;"/>
    <numFmt numFmtId="166" formatCode="#,##0.00\ &quot;MXN&quot;"/>
    <numFmt numFmtId="167" formatCode="#,##0;\-\ #,##0"/>
  </numFmts>
  <fonts count="56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0"/>
      </left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1">
    <xf numFmtId="0" fontId="0" fillId="2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3" fillId="6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22" borderId="0" applyNumberFormat="0" applyBorder="0" applyAlignment="0" applyProtection="0"/>
    <xf numFmtId="0" fontId="15" fillId="20" borderId="0" applyNumberFormat="0" applyBorder="0" applyAlignment="0" applyProtection="0"/>
    <xf numFmtId="0" fontId="16" fillId="23" borderId="1" applyNumberFormat="0" applyAlignment="0" applyProtection="0"/>
    <xf numFmtId="0" fontId="17" fillId="15" borderId="2" applyNumberFormat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13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21" borderId="1" applyNumberFormat="0" applyAlignment="0" applyProtection="0"/>
    <xf numFmtId="0" fontId="24" fillId="0" borderId="6" applyNumberFormat="0" applyFill="0" applyAlignment="0" applyProtection="0"/>
    <xf numFmtId="0" fontId="25" fillId="21" borderId="0" applyNumberFormat="0" applyBorder="0" applyAlignment="0" applyProtection="0"/>
    <xf numFmtId="0" fontId="3" fillId="20" borderId="1" applyNumberFormat="0" applyFont="0" applyAlignment="0" applyProtection="0"/>
    <xf numFmtId="0" fontId="26" fillId="23" borderId="7" applyNumberFormat="0" applyAlignment="0" applyProtection="0"/>
    <xf numFmtId="4" fontId="5" fillId="27" borderId="1" applyNumberFormat="0" applyProtection="0">
      <alignment vertical="center"/>
    </xf>
    <xf numFmtId="4" fontId="29" fillId="28" borderId="1" applyNumberFormat="0" applyProtection="0">
      <alignment vertical="center"/>
    </xf>
    <xf numFmtId="4" fontId="5" fillId="28" borderId="1" applyNumberFormat="0" applyProtection="0">
      <alignment horizontal="left" vertical="center" indent="1"/>
    </xf>
    <xf numFmtId="0" fontId="10" fillId="27" borderId="8" applyNumberFormat="0" applyProtection="0">
      <alignment horizontal="left" vertical="top" indent="1"/>
    </xf>
    <xf numFmtId="4" fontId="5" fillId="29" borderId="1" applyNumberFormat="0" applyProtection="0">
      <alignment horizontal="left" vertical="center" indent="1"/>
    </xf>
    <xf numFmtId="4" fontId="5" fillId="30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2" borderId="9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9" borderId="9" applyNumberFormat="0" applyProtection="0">
      <alignment horizontal="left" vertical="center" indent="1"/>
    </xf>
    <xf numFmtId="4" fontId="9" fillId="40" borderId="9" applyNumberFormat="0" applyProtection="0">
      <alignment horizontal="left" vertical="center" indent="1"/>
    </xf>
    <xf numFmtId="4" fontId="9" fillId="40" borderId="9" applyNumberFormat="0" applyProtection="0">
      <alignment horizontal="left" vertical="center" indent="1"/>
    </xf>
    <xf numFmtId="4" fontId="5" fillId="41" borderId="1" applyNumberFormat="0" applyProtection="0">
      <alignment horizontal="right" vertical="center"/>
    </xf>
    <xf numFmtId="4" fontId="5" fillId="42" borderId="9" applyNumberFormat="0" applyProtection="0">
      <alignment horizontal="left" vertical="center" indent="1"/>
    </xf>
    <xf numFmtId="4" fontId="5" fillId="41" borderId="9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3" fillId="40" borderId="8" applyNumberFormat="0" applyProtection="0">
      <alignment horizontal="left" vertical="top" indent="1"/>
    </xf>
    <xf numFmtId="0" fontId="5" fillId="44" borderId="1" applyNumberFormat="0" applyProtection="0">
      <alignment horizontal="left" vertical="center" indent="1"/>
    </xf>
    <xf numFmtId="0" fontId="3" fillId="41" borderId="8" applyNumberFormat="0" applyProtection="0">
      <alignment horizontal="left" vertical="top" indent="1"/>
    </xf>
    <xf numFmtId="0" fontId="5" fillId="45" borderId="1" applyNumberFormat="0" applyProtection="0">
      <alignment horizontal="left" vertical="center" indent="1"/>
    </xf>
    <xf numFmtId="0" fontId="3" fillId="45" borderId="8" applyNumberFormat="0" applyProtection="0">
      <alignment horizontal="left" vertical="top" indent="1"/>
    </xf>
    <xf numFmtId="0" fontId="5" fillId="42" borderId="1" applyNumberFormat="0" applyProtection="0">
      <alignment horizontal="left" vertical="center" indent="1"/>
    </xf>
    <xf numFmtId="0" fontId="3" fillId="42" borderId="8" applyNumberFormat="0" applyProtection="0">
      <alignment horizontal="left" vertical="top" indent="1"/>
    </xf>
    <xf numFmtId="0" fontId="3" fillId="46" borderId="10" applyNumberFormat="0">
      <protection locked="0"/>
    </xf>
    <xf numFmtId="0" fontId="6" fillId="40" borderId="11" applyBorder="0"/>
    <xf numFmtId="4" fontId="7" fillId="47" borderId="8" applyNumberFormat="0" applyProtection="0">
      <alignment vertical="center"/>
    </xf>
    <xf numFmtId="4" fontId="29" fillId="48" borderId="12" applyNumberFormat="0" applyProtection="0">
      <alignment vertical="center"/>
    </xf>
    <xf numFmtId="4" fontId="7" fillId="43" borderId="8" applyNumberFormat="0" applyProtection="0">
      <alignment horizontal="left" vertical="center" indent="1"/>
    </xf>
    <xf numFmtId="0" fontId="7" fillId="47" borderId="8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29" fillId="49" borderId="1" applyNumberFormat="0" applyProtection="0">
      <alignment horizontal="right" vertical="center"/>
    </xf>
    <xf numFmtId="4" fontId="5" fillId="29" borderId="1" applyNumberFormat="0" applyProtection="0">
      <alignment horizontal="left" vertical="center" indent="1"/>
    </xf>
    <xf numFmtId="0" fontId="7" fillId="41" borderId="8" applyNumberFormat="0" applyProtection="0">
      <alignment horizontal="left" vertical="top" indent="1"/>
    </xf>
    <xf numFmtId="4" fontId="11" fillId="50" borderId="9" applyNumberFormat="0" applyProtection="0">
      <alignment horizontal="left" vertical="center" indent="1"/>
    </xf>
    <xf numFmtId="0" fontId="5" fillId="51" borderId="12"/>
    <xf numFmtId="4" fontId="12" fillId="46" borderId="1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9" fillId="0" borderId="0"/>
    <xf numFmtId="0" fontId="2" fillId="0" borderId="0"/>
    <xf numFmtId="0" fontId="48" fillId="0" borderId="0" applyNumberFormat="0" applyFill="0" applyBorder="0" applyAlignment="0" applyProtection="0"/>
    <xf numFmtId="0" fontId="21" fillId="0" borderId="38" applyNumberFormat="0" applyFill="0" applyAlignment="0" applyProtection="0"/>
    <xf numFmtId="0" fontId="22" fillId="0" borderId="39" applyNumberFormat="0" applyFill="0" applyAlignment="0" applyProtection="0"/>
    <xf numFmtId="0" fontId="24" fillId="56" borderId="0" applyNumberFormat="0" applyBorder="0" applyAlignment="0" applyProtection="0"/>
    <xf numFmtId="0" fontId="37" fillId="10" borderId="0" applyNumberFormat="0" applyBorder="0" applyAlignment="0" applyProtection="0"/>
    <xf numFmtId="0" fontId="38" fillId="21" borderId="0" applyNumberFormat="0" applyBorder="0" applyAlignment="0" applyProtection="0"/>
    <xf numFmtId="0" fontId="23" fillId="21" borderId="34" applyNumberFormat="0" applyAlignment="0" applyProtection="0"/>
    <xf numFmtId="0" fontId="26" fillId="57" borderId="7" applyNumberFormat="0" applyAlignment="0" applyProtection="0"/>
    <xf numFmtId="0" fontId="35" fillId="57" borderId="34" applyNumberFormat="0" applyAlignment="0" applyProtection="0"/>
    <xf numFmtId="0" fontId="36" fillId="0" borderId="35" applyNumberFormat="0" applyFill="0" applyAlignment="0" applyProtection="0"/>
    <xf numFmtId="0" fontId="17" fillId="16" borderId="2" applyNumberFormat="0" applyAlignment="0" applyProtection="0"/>
    <xf numFmtId="0" fontId="46" fillId="0" borderId="0" applyNumberFormat="0" applyFill="0" applyBorder="0" applyAlignment="0" applyProtection="0"/>
    <xf numFmtId="0" fontId="9" fillId="20" borderId="36" applyNumberFormat="0" applyFont="0" applyAlignment="0" applyProtection="0"/>
    <xf numFmtId="0" fontId="47" fillId="0" borderId="0" applyNumberFormat="0" applyFill="0" applyBorder="0" applyAlignment="0" applyProtection="0"/>
    <xf numFmtId="4" fontId="39" fillId="27" borderId="8" applyNumberFormat="0" applyProtection="0">
      <alignment vertical="center"/>
    </xf>
    <xf numFmtId="4" fontId="40" fillId="27" borderId="8" applyNumberFormat="0" applyProtection="0">
      <alignment vertical="center"/>
    </xf>
    <xf numFmtId="4" fontId="39" fillId="27" borderId="8" applyNumberFormat="0" applyProtection="0">
      <alignment horizontal="left" vertical="center" indent="1"/>
    </xf>
    <xf numFmtId="0" fontId="39" fillId="27" borderId="8" applyNumberFormat="0" applyProtection="0">
      <alignment horizontal="left" vertical="top" indent="1"/>
    </xf>
    <xf numFmtId="4" fontId="39" fillId="41" borderId="0" applyNumberFormat="0" applyProtection="0">
      <alignment horizontal="left" vertical="center" indent="1"/>
    </xf>
    <xf numFmtId="4" fontId="41" fillId="30" borderId="8" applyNumberFormat="0" applyProtection="0">
      <alignment horizontal="right" vertical="center"/>
    </xf>
    <xf numFmtId="4" fontId="41" fillId="58" borderId="8" applyNumberFormat="0" applyProtection="0">
      <alignment horizontal="right" vertical="center"/>
    </xf>
    <xf numFmtId="4" fontId="41" fillId="32" borderId="8" applyNumberFormat="0" applyProtection="0">
      <alignment horizontal="right" vertical="center"/>
    </xf>
    <xf numFmtId="4" fontId="41" fillId="33" borderId="8" applyNumberFormat="0" applyProtection="0">
      <alignment horizontal="right" vertical="center"/>
    </xf>
    <xf numFmtId="4" fontId="41" fillId="34" borderId="8" applyNumberFormat="0" applyProtection="0">
      <alignment horizontal="right" vertical="center"/>
    </xf>
    <xf numFmtId="4" fontId="41" fillId="35" borderId="8" applyNumberFormat="0" applyProtection="0">
      <alignment horizontal="right" vertical="center"/>
    </xf>
    <xf numFmtId="4" fontId="41" fillId="36" borderId="8" applyNumberFormat="0" applyProtection="0">
      <alignment horizontal="right" vertical="center"/>
    </xf>
    <xf numFmtId="4" fontId="41" fillId="37" borderId="8" applyNumberFormat="0" applyProtection="0">
      <alignment horizontal="right" vertical="center"/>
    </xf>
    <xf numFmtId="4" fontId="41" fillId="38" borderId="8" applyNumberFormat="0" applyProtection="0">
      <alignment horizontal="right" vertical="center"/>
    </xf>
    <xf numFmtId="4" fontId="39" fillId="39" borderId="37" applyNumberFormat="0" applyProtection="0">
      <alignment horizontal="left" vertical="center" indent="1"/>
    </xf>
    <xf numFmtId="4" fontId="41" fillId="42" borderId="0" applyNumberFormat="0" applyProtection="0">
      <alignment horizontal="left" vertical="center" indent="1"/>
    </xf>
    <xf numFmtId="4" fontId="42" fillId="40" borderId="0" applyNumberFormat="0" applyProtection="0">
      <alignment horizontal="left" vertical="center" indent="1"/>
    </xf>
    <xf numFmtId="4" fontId="41" fillId="41" borderId="8" applyNumberFormat="0" applyProtection="0">
      <alignment horizontal="right" vertical="center"/>
    </xf>
    <xf numFmtId="4" fontId="41" fillId="42" borderId="0" applyNumberFormat="0" applyProtection="0">
      <alignment horizontal="left" vertical="center" indent="1"/>
    </xf>
    <xf numFmtId="4" fontId="41" fillId="41" borderId="0" applyNumberFormat="0" applyProtection="0">
      <alignment horizontal="left" vertical="center" indent="1"/>
    </xf>
    <xf numFmtId="0" fontId="9" fillId="40" borderId="8" applyNumberFormat="0" applyProtection="0">
      <alignment horizontal="left" vertical="center" indent="1"/>
    </xf>
    <xf numFmtId="0" fontId="9" fillId="40" borderId="8" applyNumberFormat="0" applyProtection="0">
      <alignment horizontal="left" vertical="top" indent="1"/>
    </xf>
    <xf numFmtId="0" fontId="9" fillId="41" borderId="8" applyNumberFormat="0" applyProtection="0">
      <alignment horizontal="left" vertical="center" indent="1"/>
    </xf>
    <xf numFmtId="0" fontId="9" fillId="41" borderId="8" applyNumberFormat="0" applyProtection="0">
      <alignment horizontal="left" vertical="top" indent="1"/>
    </xf>
    <xf numFmtId="0" fontId="9" fillId="45" borderId="8" applyNumberFormat="0" applyProtection="0">
      <alignment horizontal="left" vertical="center" indent="1"/>
    </xf>
    <xf numFmtId="0" fontId="9" fillId="45" borderId="8" applyNumberFormat="0" applyProtection="0">
      <alignment horizontal="left" vertical="top" indent="1"/>
    </xf>
    <xf numFmtId="0" fontId="9" fillId="42" borderId="8" applyNumberFormat="0" applyProtection="0">
      <alignment horizontal="left" vertical="center" indent="1"/>
    </xf>
    <xf numFmtId="0" fontId="9" fillId="42" borderId="8" applyNumberFormat="0" applyProtection="0">
      <alignment horizontal="left" vertical="top" indent="1"/>
    </xf>
    <xf numFmtId="0" fontId="9" fillId="46" borderId="12" applyNumberFormat="0">
      <protection locked="0"/>
    </xf>
    <xf numFmtId="4" fontId="41" fillId="47" borderId="8" applyNumberFormat="0" applyProtection="0">
      <alignment vertical="center"/>
    </xf>
    <xf numFmtId="4" fontId="43" fillId="47" borderId="8" applyNumberFormat="0" applyProtection="0">
      <alignment vertical="center"/>
    </xf>
    <xf numFmtId="4" fontId="41" fillId="47" borderId="8" applyNumberFormat="0" applyProtection="0">
      <alignment horizontal="left" vertical="center" indent="1"/>
    </xf>
    <xf numFmtId="0" fontId="41" fillId="47" borderId="8" applyNumberFormat="0" applyProtection="0">
      <alignment horizontal="left" vertical="top" indent="1"/>
    </xf>
    <xf numFmtId="4" fontId="41" fillId="42" borderId="8" applyNumberFormat="0" applyProtection="0">
      <alignment horizontal="right" vertical="center"/>
    </xf>
    <xf numFmtId="4" fontId="43" fillId="42" borderId="8" applyNumberFormat="0" applyProtection="0">
      <alignment horizontal="right" vertical="center"/>
    </xf>
    <xf numFmtId="4" fontId="41" fillId="41" borderId="8" applyNumberFormat="0" applyProtection="0">
      <alignment horizontal="left" vertical="center" indent="1"/>
    </xf>
    <xf numFmtId="0" fontId="41" fillId="41" borderId="8" applyNumberFormat="0" applyProtection="0">
      <alignment horizontal="left" vertical="top" indent="1"/>
    </xf>
    <xf numFmtId="4" fontId="44" fillId="50" borderId="0" applyNumberFormat="0" applyProtection="0">
      <alignment horizontal="left" vertical="center" indent="1"/>
    </xf>
    <xf numFmtId="4" fontId="45" fillId="42" borderId="8" applyNumberFormat="0" applyProtection="0">
      <alignment horizontal="right" vertical="center"/>
    </xf>
    <xf numFmtId="0" fontId="1" fillId="0" borderId="0"/>
  </cellStyleXfs>
  <cellXfs count="111">
    <xf numFmtId="0" fontId="0" fillId="2" borderId="0" xfId="0"/>
    <xf numFmtId="0" fontId="3" fillId="2" borderId="0" xfId="0" applyFont="1" applyBorder="1"/>
    <xf numFmtId="0" fontId="0" fillId="2" borderId="0" xfId="0" applyBorder="1"/>
    <xf numFmtId="0" fontId="8" fillId="2" borderId="0" xfId="0" applyFont="1"/>
    <xf numFmtId="0" fontId="6" fillId="52" borderId="14" xfId="70" applyFill="1" applyBorder="1"/>
    <xf numFmtId="0" fontId="6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0" fillId="53" borderId="17" xfId="0" applyFill="1" applyBorder="1"/>
    <xf numFmtId="0" fontId="4" fillId="52" borderId="11" xfId="70" applyFont="1" applyFill="1" applyBorder="1"/>
    <xf numFmtId="0" fontId="0" fillId="49" borderId="18" xfId="0" applyFill="1" applyBorder="1"/>
    <xf numFmtId="0" fontId="0" fillId="2" borderId="0" xfId="0" applyAlignment="1"/>
    <xf numFmtId="0" fontId="0" fillId="49" borderId="14" xfId="0" applyFill="1" applyBorder="1"/>
    <xf numFmtId="0" fontId="0" fillId="49" borderId="0" xfId="0" applyFill="1" applyBorder="1"/>
    <xf numFmtId="0" fontId="0" fillId="49" borderId="22" xfId="0" applyFill="1" applyBorder="1"/>
    <xf numFmtId="0" fontId="6" fillId="53" borderId="16" xfId="0" applyFont="1" applyFill="1" applyBorder="1" applyAlignment="1">
      <alignment horizontal="right" vertical="center"/>
    </xf>
    <xf numFmtId="0" fontId="4" fillId="54" borderId="0" xfId="0" applyFont="1" applyFill="1"/>
    <xf numFmtId="0" fontId="0" fillId="53" borderId="16" xfId="0" quotePrefix="1" applyFill="1" applyBorder="1" applyAlignment="1">
      <alignment vertical="center"/>
    </xf>
    <xf numFmtId="0" fontId="0" fillId="2" borderId="0" xfId="0" quotePrefix="1" applyAlignment="1"/>
    <xf numFmtId="0" fontId="5" fillId="29" borderId="1" xfId="45" quotePrefix="1" applyNumberFormat="1">
      <alignment horizontal="left" vertical="center" indent="1"/>
    </xf>
    <xf numFmtId="0" fontId="5" fillId="29" borderId="1" xfId="77" quotePrefix="1" applyNumberFormat="1">
      <alignment horizontal="left" vertical="center" indent="1"/>
    </xf>
    <xf numFmtId="3" fontId="5" fillId="0" borderId="1" xfId="75" applyNumberFormat="1">
      <alignment horizontal="right" vertical="center"/>
    </xf>
    <xf numFmtId="164" fontId="5" fillId="0" borderId="1" xfId="75" applyNumberFormat="1">
      <alignment horizontal="right" vertical="center"/>
    </xf>
    <xf numFmtId="165" fontId="5" fillId="0" borderId="1" xfId="75" applyNumberFormat="1">
      <alignment horizontal="right" vertical="center"/>
    </xf>
    <xf numFmtId="166" fontId="5" fillId="0" borderId="1" xfId="75" applyNumberFormat="1">
      <alignment horizontal="right" vertical="center"/>
    </xf>
    <xf numFmtId="49" fontId="0" fillId="49" borderId="24" xfId="0" applyNumberFormat="1" applyFill="1" applyBorder="1"/>
    <xf numFmtId="49" fontId="0" fillId="49" borderId="25" xfId="0" applyNumberFormat="1" applyFill="1" applyBorder="1"/>
    <xf numFmtId="49" fontId="0" fillId="49" borderId="26" xfId="0" applyNumberFormat="1" applyFill="1" applyBorder="1"/>
    <xf numFmtId="0" fontId="0" fillId="49" borderId="21" xfId="0" applyFill="1" applyBorder="1" applyAlignment="1"/>
    <xf numFmtId="0" fontId="0" fillId="49" borderId="22" xfId="0" quotePrefix="1" applyFill="1" applyBorder="1" applyAlignment="1"/>
    <xf numFmtId="0" fontId="0" fillId="49" borderId="0" xfId="0" applyFill="1" applyBorder="1" applyAlignment="1"/>
    <xf numFmtId="0" fontId="0" fillId="49" borderId="20" xfId="0" quotePrefix="1" applyFill="1" applyBorder="1" applyAlignment="1"/>
    <xf numFmtId="0" fontId="0" fillId="49" borderId="19" xfId="0" applyFill="1" applyBorder="1" applyAlignment="1"/>
    <xf numFmtId="0" fontId="0" fillId="49" borderId="0" xfId="0" quotePrefix="1" applyFill="1" applyBorder="1" applyAlignment="1"/>
    <xf numFmtId="0" fontId="0" fillId="49" borderId="11" xfId="0" applyFill="1" applyBorder="1" applyAlignment="1"/>
    <xf numFmtId="0" fontId="0" fillId="49" borderId="14" xfId="0" quotePrefix="1" applyFill="1" applyBorder="1" applyAlignment="1"/>
    <xf numFmtId="0" fontId="0" fillId="49" borderId="14" xfId="0" applyFill="1" applyBorder="1" applyAlignment="1"/>
    <xf numFmtId="0" fontId="0" fillId="49" borderId="15" xfId="0" quotePrefix="1" applyFill="1" applyBorder="1" applyAlignment="1"/>
    <xf numFmtId="0" fontId="0" fillId="49" borderId="22" xfId="0" applyFill="1" applyBorder="1" applyAlignment="1"/>
    <xf numFmtId="0" fontId="0" fillId="49" borderId="23" xfId="0" quotePrefix="1" applyFill="1" applyBorder="1" applyAlignment="1"/>
    <xf numFmtId="167" fontId="5" fillId="0" borderId="1" xfId="75" applyNumberFormat="1">
      <alignment horizontal="right" vertical="center"/>
    </xf>
    <xf numFmtId="0" fontId="5" fillId="43" borderId="1" xfId="61" quotePrefix="1" applyAlignment="1">
      <alignment horizontal="left" vertical="center" indent="2"/>
    </xf>
    <xf numFmtId="0" fontId="0" fillId="0" borderId="0" xfId="0" applyFill="1"/>
    <xf numFmtId="0" fontId="9" fillId="0" borderId="0" xfId="85"/>
    <xf numFmtId="0" fontId="30" fillId="0" borderId="0" xfId="85" quotePrefix="1" applyNumberFormat="1" applyFont="1" applyAlignment="1"/>
    <xf numFmtId="0" fontId="30" fillId="0" borderId="0" xfId="85" quotePrefix="1" applyFont="1" applyAlignment="1"/>
    <xf numFmtId="4" fontId="30" fillId="0" borderId="0" xfId="85" applyNumberFormat="1" applyFont="1"/>
    <xf numFmtId="0" fontId="30" fillId="0" borderId="0" xfId="85" applyFont="1"/>
    <xf numFmtId="0" fontId="9" fillId="0" borderId="28" xfId="85" applyBorder="1"/>
    <xf numFmtId="0" fontId="9" fillId="0" borderId="30" xfId="85" applyBorder="1"/>
    <xf numFmtId="4" fontId="9" fillId="0" borderId="0" xfId="85" applyNumberFormat="1" applyFont="1" applyBorder="1"/>
    <xf numFmtId="0" fontId="32" fillId="0" borderId="0" xfId="86" applyFont="1" applyFill="1" applyBorder="1" applyAlignment="1">
      <alignment horizontal="justify" vertical="center" wrapText="1"/>
    </xf>
    <xf numFmtId="0" fontId="32" fillId="0" borderId="29" xfId="86" applyFont="1" applyFill="1" applyBorder="1" applyAlignment="1">
      <alignment horizontal="justify" vertical="center" wrapText="1"/>
    </xf>
    <xf numFmtId="4" fontId="4" fillId="0" borderId="0" xfId="85" applyNumberFormat="1" applyFont="1" applyBorder="1"/>
    <xf numFmtId="0" fontId="31" fillId="0" borderId="31" xfId="86" applyFont="1" applyFill="1" applyBorder="1" applyAlignment="1">
      <alignment horizontal="left" vertical="center" wrapText="1"/>
    </xf>
    <xf numFmtId="0" fontId="31" fillId="0" borderId="32" xfId="86" applyFont="1" applyFill="1" applyBorder="1" applyAlignment="1">
      <alignment horizontal="justify" vertical="center" wrapText="1"/>
    </xf>
    <xf numFmtId="0" fontId="33" fillId="0" borderId="32" xfId="86" applyFont="1" applyFill="1" applyBorder="1" applyAlignment="1">
      <alignment horizontal="justify" vertical="center" wrapText="1"/>
    </xf>
    <xf numFmtId="0" fontId="9" fillId="0" borderId="33" xfId="85" applyBorder="1"/>
    <xf numFmtId="0" fontId="32" fillId="0" borderId="29" xfId="86" applyFont="1" applyFill="1" applyBorder="1" applyAlignment="1">
      <alignment horizontal="justify" vertical="center"/>
    </xf>
    <xf numFmtId="0" fontId="32" fillId="0" borderId="0" xfId="86" applyFont="1" applyFill="1" applyBorder="1" applyAlignment="1">
      <alignment horizontal="justify" vertical="center"/>
    </xf>
    <xf numFmtId="0" fontId="50" fillId="0" borderId="0" xfId="0" applyFont="1" applyFill="1"/>
    <xf numFmtId="0" fontId="49" fillId="0" borderId="0" xfId="85" quotePrefix="1" applyNumberFormat="1" applyFont="1" applyAlignment="1"/>
    <xf numFmtId="0" fontId="49" fillId="0" borderId="0" xfId="85" quotePrefix="1" applyFont="1" applyAlignment="1"/>
    <xf numFmtId="4" fontId="49" fillId="0" borderId="0" xfId="85" quotePrefix="1" applyNumberFormat="1" applyFont="1" applyAlignment="1"/>
    <xf numFmtId="0" fontId="49" fillId="0" borderId="0" xfId="85" applyFont="1"/>
    <xf numFmtId="0" fontId="51" fillId="0" borderId="0" xfId="0" applyFont="1" applyFill="1"/>
    <xf numFmtId="0" fontId="52" fillId="0" borderId="29" xfId="86" applyFont="1" applyBorder="1" applyAlignment="1">
      <alignment horizontal="left" vertical="center" wrapText="1"/>
    </xf>
    <xf numFmtId="0" fontId="52" fillId="0" borderId="0" xfId="86" applyFont="1" applyFill="1" applyBorder="1" applyAlignment="1">
      <alignment horizontal="center" vertical="center" wrapText="1"/>
    </xf>
    <xf numFmtId="0" fontId="52" fillId="0" borderId="0" xfId="86" applyFont="1" applyFill="1" applyBorder="1" applyAlignment="1">
      <alignment horizontal="left" vertical="center" wrapText="1"/>
    </xf>
    <xf numFmtId="0" fontId="52" fillId="0" borderId="29" xfId="86" applyFont="1" applyBorder="1" applyAlignment="1">
      <alignment horizontal="justify" vertical="center" wrapText="1"/>
    </xf>
    <xf numFmtId="0" fontId="52" fillId="0" borderId="0" xfId="86" applyFont="1" applyBorder="1" applyAlignment="1">
      <alignment horizontal="justify" vertical="center" wrapText="1"/>
    </xf>
    <xf numFmtId="0" fontId="52" fillId="0" borderId="0" xfId="86" applyFont="1" applyFill="1" applyBorder="1" applyAlignment="1">
      <alignment horizontal="justify" vertical="center" wrapText="1"/>
    </xf>
    <xf numFmtId="0" fontId="52" fillId="0" borderId="29" xfId="86" applyFont="1" applyFill="1" applyBorder="1" applyAlignment="1">
      <alignment horizontal="justify" vertical="center" wrapText="1"/>
    </xf>
    <xf numFmtId="0" fontId="52" fillId="0" borderId="0" xfId="86" applyFont="1" applyFill="1" applyBorder="1" applyAlignment="1">
      <alignment horizontal="justify" vertical="top" wrapText="1"/>
    </xf>
    <xf numFmtId="0" fontId="52" fillId="0" borderId="29" xfId="86" applyFont="1" applyFill="1" applyBorder="1" applyAlignment="1">
      <alignment horizontal="left" vertical="center" wrapText="1"/>
    </xf>
    <xf numFmtId="14" fontId="30" fillId="0" borderId="0" xfId="85" applyNumberFormat="1" applyFont="1"/>
    <xf numFmtId="1" fontId="30" fillId="0" borderId="0" xfId="85" applyNumberFormat="1" applyFont="1"/>
    <xf numFmtId="2" fontId="30" fillId="0" borderId="0" xfId="85" applyNumberFormat="1" applyFont="1"/>
    <xf numFmtId="14" fontId="51" fillId="0" borderId="0" xfId="0" applyNumberFormat="1" applyFont="1" applyFill="1"/>
    <xf numFmtId="0" fontId="9" fillId="59" borderId="33" xfId="85" applyFont="1" applyFill="1" applyBorder="1"/>
    <xf numFmtId="0" fontId="34" fillId="59" borderId="31" xfId="86" applyFont="1" applyFill="1" applyBorder="1" applyAlignment="1">
      <alignment horizontal="center" vertical="center" wrapText="1"/>
    </xf>
    <xf numFmtId="0" fontId="34" fillId="59" borderId="32" xfId="86" applyFont="1" applyFill="1" applyBorder="1" applyAlignment="1">
      <alignment horizontal="center" vertical="center" wrapText="1"/>
    </xf>
    <xf numFmtId="0" fontId="55" fillId="59" borderId="29" xfId="85" applyFont="1" applyFill="1" applyBorder="1" applyAlignment="1">
      <alignment horizontal="center" vertical="center"/>
    </xf>
    <xf numFmtId="0" fontId="55" fillId="59" borderId="0" xfId="85" applyFont="1" applyFill="1" applyBorder="1" applyAlignment="1">
      <alignment horizontal="center" vertical="center"/>
    </xf>
    <xf numFmtId="0" fontId="55" fillId="59" borderId="30" xfId="85" applyFont="1" applyFill="1" applyBorder="1" applyAlignment="1">
      <alignment horizontal="center" vertical="center"/>
    </xf>
    <xf numFmtId="0" fontId="54" fillId="59" borderId="40" xfId="85" applyFont="1" applyFill="1" applyBorder="1" applyAlignment="1">
      <alignment horizontal="center"/>
    </xf>
    <xf numFmtId="0" fontId="54" fillId="59" borderId="41" xfId="85" applyFont="1" applyFill="1" applyBorder="1" applyAlignment="1">
      <alignment horizontal="center"/>
    </xf>
    <xf numFmtId="0" fontId="54" fillId="59" borderId="42" xfId="85" applyFont="1" applyFill="1" applyBorder="1" applyAlignment="1">
      <alignment horizontal="center"/>
    </xf>
    <xf numFmtId="0" fontId="53" fillId="59" borderId="43" xfId="85" applyFont="1" applyFill="1" applyBorder="1" applyAlignment="1">
      <alignment horizontal="center"/>
    </xf>
    <xf numFmtId="0" fontId="53" fillId="59" borderId="12" xfId="85" applyFont="1" applyFill="1" applyBorder="1" applyAlignment="1">
      <alignment horizontal="center"/>
    </xf>
    <xf numFmtId="0" fontId="53" fillId="59" borderId="44" xfId="85" applyFont="1" applyFill="1" applyBorder="1" applyAlignment="1">
      <alignment horizontal="center"/>
    </xf>
    <xf numFmtId="0" fontId="52" fillId="59" borderId="43" xfId="85" applyFont="1" applyFill="1" applyBorder="1" applyAlignment="1">
      <alignment horizontal="center"/>
    </xf>
    <xf numFmtId="0" fontId="52" fillId="59" borderId="12" xfId="85" applyFont="1" applyFill="1" applyBorder="1" applyAlignment="1">
      <alignment horizontal="center"/>
    </xf>
    <xf numFmtId="0" fontId="52" fillId="59" borderId="44" xfId="85" applyFont="1" applyFill="1" applyBorder="1" applyAlignment="1">
      <alignment horizontal="center"/>
    </xf>
    <xf numFmtId="3" fontId="49" fillId="0" borderId="0" xfId="85" quotePrefix="1" applyNumberFormat="1" applyFont="1" applyAlignment="1"/>
    <xf numFmtId="3" fontId="30" fillId="0" borderId="0" xfId="85" quotePrefix="1" applyNumberFormat="1" applyFont="1" applyAlignment="1"/>
    <xf numFmtId="3" fontId="52" fillId="0" borderId="0" xfId="86" applyNumberFormat="1" applyFont="1" applyFill="1" applyBorder="1" applyAlignment="1">
      <alignment horizontal="center" vertical="center" wrapText="1"/>
    </xf>
    <xf numFmtId="3" fontId="9" fillId="0" borderId="0" xfId="85" applyNumberFormat="1" applyFont="1"/>
    <xf numFmtId="3" fontId="52" fillId="0" borderId="0" xfId="86" applyNumberFormat="1" applyFont="1" applyFill="1" applyBorder="1" applyAlignment="1">
      <alignment horizontal="justify" vertical="center" wrapText="1"/>
    </xf>
    <xf numFmtId="3" fontId="4" fillId="0" borderId="0" xfId="85" applyNumberFormat="1" applyFont="1" applyFill="1" applyBorder="1"/>
    <xf numFmtId="3" fontId="9" fillId="0" borderId="0" xfId="85" applyNumberFormat="1" applyFont="1" applyFill="1" applyBorder="1"/>
    <xf numFmtId="3" fontId="4" fillId="0" borderId="0" xfId="85" applyNumberFormat="1" applyFont="1" applyBorder="1"/>
    <xf numFmtId="3" fontId="9" fillId="0" borderId="0" xfId="85" applyNumberFormat="1" applyFont="1" applyBorder="1"/>
    <xf numFmtId="3" fontId="9" fillId="0" borderId="0" xfId="0" applyNumberFormat="1" applyFont="1" applyFill="1"/>
    <xf numFmtId="3" fontId="32" fillId="0" borderId="0" xfId="86" applyNumberFormat="1" applyFont="1" applyFill="1" applyBorder="1" applyAlignment="1">
      <alignment horizontal="justify" vertical="center" wrapText="1"/>
    </xf>
    <xf numFmtId="3" fontId="31" fillId="0" borderId="32" xfId="86" applyNumberFormat="1" applyFont="1" applyFill="1" applyBorder="1" applyAlignment="1">
      <alignment horizontal="justify" vertical="center" wrapText="1"/>
    </xf>
    <xf numFmtId="3" fontId="0" fillId="0" borderId="0" xfId="0" applyNumberFormat="1" applyFill="1"/>
    <xf numFmtId="3" fontId="33" fillId="0" borderId="32" xfId="86" applyNumberFormat="1" applyFont="1" applyFill="1" applyBorder="1" applyAlignment="1">
      <alignment horizontal="justify" vertical="center" wrapText="1"/>
    </xf>
    <xf numFmtId="3" fontId="49" fillId="55" borderId="0" xfId="85" applyNumberFormat="1" applyFont="1" applyFill="1"/>
    <xf numFmtId="3" fontId="30" fillId="55" borderId="0" xfId="85" applyNumberFormat="1" applyFont="1" applyFill="1"/>
    <xf numFmtId="3" fontId="52" fillId="0" borderId="27" xfId="86" applyNumberFormat="1" applyFont="1" applyFill="1" applyBorder="1" applyAlignment="1">
      <alignment horizontal="center" vertical="center" wrapText="1"/>
    </xf>
  </cellXfs>
  <cellStyles count="141">
    <cellStyle name="Accent1 - 20%" xfId="2"/>
    <cellStyle name="Accent1 - 40%" xfId="3"/>
    <cellStyle name="Accent1 - 60%" xfId="4"/>
    <cellStyle name="Accent2 - 20%" xfId="6"/>
    <cellStyle name="Accent2 - 40%" xfId="7"/>
    <cellStyle name="Accent2 - 60%" xfId="8"/>
    <cellStyle name="Accent3 - 20%" xfId="10"/>
    <cellStyle name="Accent3 - 40%" xfId="11"/>
    <cellStyle name="Accent3 - 60%" xfId="12"/>
    <cellStyle name="Accent4 - 20%" xfId="14"/>
    <cellStyle name="Accent4 - 40%" xfId="15"/>
    <cellStyle name="Accent4 - 60%" xfId="16"/>
    <cellStyle name="Accent5 - 20%" xfId="18"/>
    <cellStyle name="Accent5 - 40%" xfId="19"/>
    <cellStyle name="Accent5 - 60%" xfId="20"/>
    <cellStyle name="Accent6 - 20%" xfId="22"/>
    <cellStyle name="Accent6 - 40%" xfId="23"/>
    <cellStyle name="Accent6 - 60%" xfId="24"/>
    <cellStyle name="Bad 2" xfId="91"/>
    <cellStyle name="Buena" xfId="31" builtinId="26" customBuiltin="1"/>
    <cellStyle name="Calculation 2" xfId="95"/>
    <cellStyle name="Cálculo" xfId="26" builtinId="22" customBuiltin="1"/>
    <cellStyle name="Celda de comprobación" xfId="27" builtinId="23" customBuiltin="1"/>
    <cellStyle name="Celda vinculada" xfId="37" builtinId="24" customBuiltin="1"/>
    <cellStyle name="Check Cell 2" xfId="97"/>
    <cellStyle name="Emphasis 1" xfId="28"/>
    <cellStyle name="Emphasis 2" xfId="29"/>
    <cellStyle name="Emphasis 3" xfId="30"/>
    <cellStyle name="Encabezado 1" xfId="32" builtinId="16" customBuiltin="1"/>
    <cellStyle name="Encabezado 4" xfId="35" builtinId="19" customBuiltin="1"/>
    <cellStyle name="Énfasis1" xfId="1" builtinId="29" customBuiltin="1"/>
    <cellStyle name="Énfasis2" xfId="5" builtinId="33" customBuiltin="1"/>
    <cellStyle name="Énfasis3" xfId="9" builtinId="37" customBuiltin="1"/>
    <cellStyle name="Énfasis4" xfId="13" builtinId="41" customBuiltin="1"/>
    <cellStyle name="Énfasis5" xfId="17" builtinId="45" customBuiltin="1"/>
    <cellStyle name="Énfasis6" xfId="21" builtinId="49" customBuiltin="1"/>
    <cellStyle name="Entrada" xfId="36" builtinId="20" customBuiltin="1"/>
    <cellStyle name="Explanatory Text 2" xfId="100"/>
    <cellStyle name="Good 2" xfId="90"/>
    <cellStyle name="Heading 2 2" xfId="88"/>
    <cellStyle name="Heading 3 2" xfId="89"/>
    <cellStyle name="Incorrecto" xfId="25" builtinId="27" customBuiltin="1"/>
    <cellStyle name="Input 2" xfId="93"/>
    <cellStyle name="Linked Cell 2" xfId="96"/>
    <cellStyle name="Neutral" xfId="38" builtinId="28" customBuiltin="1"/>
    <cellStyle name="Neutral 2" xfId="92"/>
    <cellStyle name="Normal" xfId="0" builtinId="0"/>
    <cellStyle name="Normal 2" xfId="86"/>
    <cellStyle name="Normal 2 2" xfId="140"/>
    <cellStyle name="Normal 3" xfId="85"/>
    <cellStyle name="Notas" xfId="39" builtinId="10" customBuiltin="1"/>
    <cellStyle name="Note 2" xfId="99"/>
    <cellStyle name="Output 2" xfId="94"/>
    <cellStyle name="Salida" xfId="40" builtinId="21" customBuiltin="1"/>
    <cellStyle name="SAPBEXaggData" xfId="41"/>
    <cellStyle name="SAPBEXaggData 2" xfId="101"/>
    <cellStyle name="SAPBEXaggDataEmph" xfId="42"/>
    <cellStyle name="SAPBEXaggDataEmph 2" xfId="102"/>
    <cellStyle name="SAPBEXaggItem" xfId="43"/>
    <cellStyle name="SAPBEXaggItem 2" xfId="103"/>
    <cellStyle name="SAPBEXaggItemX" xfId="44"/>
    <cellStyle name="SAPBEXaggItemX 2" xfId="104"/>
    <cellStyle name="SAPBEXchaText" xfId="45"/>
    <cellStyle name="SAPBEXchaText 2" xfId="105"/>
    <cellStyle name="SAPBEXexcBad7" xfId="46"/>
    <cellStyle name="SAPBEXexcBad7 2" xfId="106"/>
    <cellStyle name="SAPBEXexcBad8" xfId="47"/>
    <cellStyle name="SAPBEXexcBad8 2" xfId="107"/>
    <cellStyle name="SAPBEXexcBad9" xfId="48"/>
    <cellStyle name="SAPBEXexcBad9 2" xfId="108"/>
    <cellStyle name="SAPBEXexcCritical4" xfId="49"/>
    <cellStyle name="SAPBEXexcCritical4 2" xfId="109"/>
    <cellStyle name="SAPBEXexcCritical5" xfId="50"/>
    <cellStyle name="SAPBEXexcCritical5 2" xfId="110"/>
    <cellStyle name="SAPBEXexcCritical6" xfId="51"/>
    <cellStyle name="SAPBEXexcCritical6 2" xfId="111"/>
    <cellStyle name="SAPBEXexcGood1" xfId="52"/>
    <cellStyle name="SAPBEXexcGood1 2" xfId="112"/>
    <cellStyle name="SAPBEXexcGood2" xfId="53"/>
    <cellStyle name="SAPBEXexcGood2 2" xfId="113"/>
    <cellStyle name="SAPBEXexcGood3" xfId="54"/>
    <cellStyle name="SAPBEXexcGood3 2" xfId="114"/>
    <cellStyle name="SAPBEXfilterDrill" xfId="55"/>
    <cellStyle name="SAPBEXfilterDrill 2" xfId="115"/>
    <cellStyle name="SAPBEXfilterItem" xfId="56"/>
    <cellStyle name="SAPBEXfilterItem 2" xfId="116"/>
    <cellStyle name="SAPBEXfilterText" xfId="57"/>
    <cellStyle name="SAPBEXfilterText 2" xfId="117"/>
    <cellStyle name="SAPBEXformats" xfId="58"/>
    <cellStyle name="SAPBEXformats 2" xfId="118"/>
    <cellStyle name="SAPBEXheaderItem" xfId="59"/>
    <cellStyle name="SAPBEXheaderItem 2" xfId="119"/>
    <cellStyle name="SAPBEXheaderText" xfId="60"/>
    <cellStyle name="SAPBEXheaderText 2" xfId="120"/>
    <cellStyle name="SAPBEXHLevel0" xfId="61"/>
    <cellStyle name="SAPBEXHLevel0 2" xfId="121"/>
    <cellStyle name="SAPBEXHLevel0X" xfId="62"/>
    <cellStyle name="SAPBEXHLevel0X 2" xfId="122"/>
    <cellStyle name="SAPBEXHLevel1" xfId="63"/>
    <cellStyle name="SAPBEXHLevel1 2" xfId="123"/>
    <cellStyle name="SAPBEXHLevel1X" xfId="64"/>
    <cellStyle name="SAPBEXHLevel1X 2" xfId="124"/>
    <cellStyle name="SAPBEXHLevel2" xfId="65"/>
    <cellStyle name="SAPBEXHLevel2 2" xfId="125"/>
    <cellStyle name="SAPBEXHLevel2X" xfId="66"/>
    <cellStyle name="SAPBEXHLevel2X 2" xfId="126"/>
    <cellStyle name="SAPBEXHLevel3" xfId="67"/>
    <cellStyle name="SAPBEXHLevel3 2" xfId="127"/>
    <cellStyle name="SAPBEXHLevel3X" xfId="68"/>
    <cellStyle name="SAPBEXHLevel3X 2" xfId="128"/>
    <cellStyle name="SAPBEXinputData" xfId="69"/>
    <cellStyle name="SAPBEXinputData 2" xfId="129"/>
    <cellStyle name="SAPBEXItemHeader" xfId="70"/>
    <cellStyle name="SAPBEXresData" xfId="71"/>
    <cellStyle name="SAPBEXresData 2" xfId="130"/>
    <cellStyle name="SAPBEXresDataEmph" xfId="72"/>
    <cellStyle name="SAPBEXresDataEmph 2" xfId="131"/>
    <cellStyle name="SAPBEXresItem" xfId="73"/>
    <cellStyle name="SAPBEXresItem 2" xfId="132"/>
    <cellStyle name="SAPBEXresItemX" xfId="74"/>
    <cellStyle name="SAPBEXresItemX 2" xfId="133"/>
    <cellStyle name="SAPBEXstdData" xfId="75"/>
    <cellStyle name="SAPBEXstdData 2" xfId="134"/>
    <cellStyle name="SAPBEXstdDataEmph" xfId="76"/>
    <cellStyle name="SAPBEXstdDataEmph 2" xfId="135"/>
    <cellStyle name="SAPBEXstdItem" xfId="77"/>
    <cellStyle name="SAPBEXstdItem 2" xfId="136"/>
    <cellStyle name="SAPBEXstdItemX" xfId="78"/>
    <cellStyle name="SAPBEXstdItemX 2" xfId="137"/>
    <cellStyle name="SAPBEXtitle" xfId="79"/>
    <cellStyle name="SAPBEXtitle 2" xfId="138"/>
    <cellStyle name="SAPBEXunassignedItem" xfId="80"/>
    <cellStyle name="SAPBEXundefined" xfId="81"/>
    <cellStyle name="SAPBEXundefined 2" xfId="139"/>
    <cellStyle name="Sheet Title" xfId="82"/>
    <cellStyle name="Texto de advertencia" xfId="84" builtinId="11" customBuiltin="1"/>
    <cellStyle name="Title 2" xfId="87"/>
    <cellStyle name="Título 2" xfId="33" builtinId="17" customBuiltin="1"/>
    <cellStyle name="Título 3" xfId="34" builtinId="18" customBuiltin="1"/>
    <cellStyle name="Total" xfId="83" builtinId="25" customBuiltin="1"/>
    <cellStyle name="Warning Text 2" xfId="9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Table!$H$15</c:f>
              <c:strCache>
                <c:ptCount val="1"/>
                <c:pt idx="0">
                  <c:v>Saldo Actual (ORIGINAL)</c:v>
                </c:pt>
              </c:strCache>
            </c:strRef>
          </c:tx>
          <c:spPr>
            <a:solidFill>
              <a:srgbClr val="9190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Table!$H$16:$H$67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DA-4A55-BA6B-0FAD29B312D1}"/>
            </c:ext>
          </c:extLst>
        </c:ser>
        <c:ser>
          <c:idx val="1"/>
          <c:order val="1"/>
          <c:tx>
            <c:strRef>
              <c:f>Table!$I$15</c:f>
              <c:strCache>
                <c:ptCount val="1"/>
                <c:pt idx="0">
                  <c:v>Saldo Anterior (ORIGINAL)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Table!$I$16:$I$67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DA-4A55-BA6B-0FAD29B312D1}"/>
            </c:ext>
          </c:extLst>
        </c:ser>
        <c:ser>
          <c:idx val="2"/>
          <c:order val="2"/>
          <c:tx>
            <c:strRef>
              <c:f>Table!$J$15</c:f>
              <c:strCache>
                <c:ptCount val="1"/>
                <c:pt idx="0">
                  <c:v>Saldo Actual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Table!$J$16:$J$67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2697592194.3099999</c:v>
                </c:pt>
                <c:pt idx="3" formatCode="#,##0.00\ &quot;MXN&quot;">
                  <c:v>654951530.98000002</c:v>
                </c:pt>
                <c:pt idx="4" formatCode="#,##0.00\ &quot;MXN&quot;">
                  <c:v>53698553.210000001</c:v>
                </c:pt>
                <c:pt idx="6" formatCode="#,##0.00\ &quot;MXN&quot;">
                  <c:v>356184486</c:v>
                </c:pt>
                <c:pt idx="7" formatCode="#,##0.00\ &quot;MXN&quot;">
                  <c:v>1632728618.1199999</c:v>
                </c:pt>
                <c:pt idx="9" formatCode="#,##0.00\ &quot;MXN&quot;">
                  <c:v>29006</c:v>
                </c:pt>
                <c:pt idx="10" formatCode="#,##0.00\ &quot;MXN&quot;">
                  <c:v>1332014663.8499999</c:v>
                </c:pt>
                <c:pt idx="11">
                  <c:v>0</c:v>
                </c:pt>
                <c:pt idx="12" formatCode="#,##0.00\ &quot;MXN&quot;">
                  <c:v>39501.97</c:v>
                </c:pt>
                <c:pt idx="13" formatCode="#,##0.00\ &quot;MXN&quot;">
                  <c:v>528200041.80000001</c:v>
                </c:pt>
                <c:pt idx="14" formatCode="#,##0.00\ &quot;MXN&quot;">
                  <c:v>70695.61</c:v>
                </c:pt>
                <c:pt idx="15" formatCode="#,##0.00\ &quot;MXN&quot;">
                  <c:v>53103036.469999999</c:v>
                </c:pt>
                <c:pt idx="16" formatCode="#,##0.00\ &quot;MXN&quot;">
                  <c:v>28935986.23</c:v>
                </c:pt>
                <c:pt idx="17" formatCode="#,##0.00\ &quot;MXN&quot;">
                  <c:v>721665401.76999998</c:v>
                </c:pt>
                <c:pt idx="18" formatCode="#,##0.00\ &quot;MXN&quot;">
                  <c:v>366264146.16000003</c:v>
                </c:pt>
                <c:pt idx="22" formatCode="#,##0.00\ &quot;MXN&quot;">
                  <c:v>366264146.16000003</c:v>
                </c:pt>
                <c:pt idx="30" formatCode="#,##0.00\ &quot;MXN&quot;">
                  <c:v>486820.21</c:v>
                </c:pt>
                <c:pt idx="34">
                  <c:v>0</c:v>
                </c:pt>
                <c:pt idx="35">
                  <c:v>0</c:v>
                </c:pt>
                <c:pt idx="37">
                  <c:v>0</c:v>
                </c:pt>
                <c:pt idx="39" formatCode="#,##0.00\ &quot;MXN&quot;">
                  <c:v>4396357824.5299997</c:v>
                </c:pt>
                <c:pt idx="40">
                  <c:v>0</c:v>
                </c:pt>
                <c:pt idx="41" formatCode="#,##0.00\ &quot;MXN&quot;">
                  <c:v>29985063111.560001</c:v>
                </c:pt>
                <c:pt idx="42" formatCode="#,##0.00\ &quot;MXN&quot;">
                  <c:v>180010314.5</c:v>
                </c:pt>
                <c:pt idx="43" formatCode="#,##0.00\ &quot;MXN&quot;">
                  <c:v>39321007144.290001</c:v>
                </c:pt>
                <c:pt idx="44" formatCode="#,##0.00\ &quot;MXN&quot;">
                  <c:v>4437570170.1599998</c:v>
                </c:pt>
                <c:pt idx="45" formatCode="#,##0.00\ &quot;MXN&quot;">
                  <c:v>176996568.83000001</c:v>
                </c:pt>
                <c:pt idx="46" formatCode="#,##0.00\ &quot;MXN&quot;">
                  <c:v>-1159135562.1900001</c:v>
                </c:pt>
                <c:pt idx="47" formatCode="#,##0.00\ &quot;MXN&quot;">
                  <c:v>32457644.670000002</c:v>
                </c:pt>
                <c:pt idx="50" formatCode="#,##0.00\ &quot;MXN&quot;">
                  <c:v>72973969391.820007</c:v>
                </c:pt>
                <c:pt idx="51" formatCode="#,##0.00\ &quot;MXN&quot;">
                  <c:v>77370327216.350006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DA-4A55-BA6B-0FAD29B312D1}"/>
            </c:ext>
          </c:extLst>
        </c:ser>
        <c:ser>
          <c:idx val="3"/>
          <c:order val="3"/>
          <c:tx>
            <c:strRef>
              <c:f>Table!$K$15</c:f>
              <c:strCache>
                <c:ptCount val="1"/>
                <c:pt idx="0">
                  <c:v>Saldo Anterior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Table!$K$16:$K$67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1107353894.46</c:v>
                </c:pt>
                <c:pt idx="3" formatCode="#,##0.00\ &quot;MXN&quot;">
                  <c:v>371428173.56</c:v>
                </c:pt>
                <c:pt idx="4" formatCode="#,##0.00\ &quot;MXN&quot;">
                  <c:v>43441587.810000002</c:v>
                </c:pt>
                <c:pt idx="6" formatCode="#,##0.00\ &quot;MXN&quot;">
                  <c:v>236503752</c:v>
                </c:pt>
                <c:pt idx="7" formatCode="#,##0.00\ &quot;MXN&quot;">
                  <c:v>455951375.08999997</c:v>
                </c:pt>
                <c:pt idx="9" formatCode="#,##0.00\ &quot;MXN&quot;">
                  <c:v>29006</c:v>
                </c:pt>
                <c:pt idx="10" formatCode="#,##0.00\ &quot;MXN&quot;">
                  <c:v>835077205.38</c:v>
                </c:pt>
                <c:pt idx="11">
                  <c:v>0</c:v>
                </c:pt>
                <c:pt idx="12" formatCode="#,##0.00\ &quot;MXN&quot;">
                  <c:v>39490.47</c:v>
                </c:pt>
                <c:pt idx="13" formatCode="#,##0.00\ &quot;MXN&quot;">
                  <c:v>62918185.780000001</c:v>
                </c:pt>
                <c:pt idx="14" formatCode="#,##0.00\ &quot;MXN&quot;">
                  <c:v>7313.36</c:v>
                </c:pt>
                <c:pt idx="15" formatCode="#,##0.00\ &quot;MXN&quot;">
                  <c:v>39637222.780000001</c:v>
                </c:pt>
                <c:pt idx="16" formatCode="#,##0.00\ &quot;MXN&quot;">
                  <c:v>47996401.299999997</c:v>
                </c:pt>
                <c:pt idx="17" formatCode="#,##0.00\ &quot;MXN&quot;">
                  <c:v>684478591.69000006</c:v>
                </c:pt>
                <c:pt idx="18" formatCode="#,##0.00\ &quot;MXN&quot;">
                  <c:v>281843166.63</c:v>
                </c:pt>
                <c:pt idx="22" formatCode="#,##0.00\ &quot;MXN&quot;">
                  <c:v>281843166.63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2224852722.96</c:v>
                </c:pt>
                <c:pt idx="40">
                  <c:v>0</c:v>
                </c:pt>
                <c:pt idx="41" formatCode="#,##0.00\ &quot;MXN&quot;">
                  <c:v>27562301726.75</c:v>
                </c:pt>
                <c:pt idx="42" formatCode="#,##0.00\ &quot;MXN&quot;">
                  <c:v>180010314.5</c:v>
                </c:pt>
                <c:pt idx="43" formatCode="#,##0.00\ &quot;MXN&quot;">
                  <c:v>26652833539.139999</c:v>
                </c:pt>
                <c:pt idx="44" formatCode="#,##0.00\ &quot;MXN&quot;">
                  <c:v>3646680264.54</c:v>
                </c:pt>
                <c:pt idx="45" formatCode="#,##0.00\ &quot;MXN&quot;">
                  <c:v>167323450.16</c:v>
                </c:pt>
                <c:pt idx="46" formatCode="#,##0.00\ &quot;MXN&quot;">
                  <c:v>-1139076499.74</c:v>
                </c:pt>
                <c:pt idx="47" formatCode="#,##0.00\ &quot;MXN&quot;">
                  <c:v>32457644.670000002</c:v>
                </c:pt>
                <c:pt idx="50" formatCode="#,##0.00\ &quot;MXN&quot;">
                  <c:v>57102530440.019997</c:v>
                </c:pt>
                <c:pt idx="51" formatCode="#,##0.00\ &quot;MXN&quot;">
                  <c:v>59327383162.980003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7DA-4A55-BA6B-0FAD29B312D1}"/>
            </c:ext>
          </c:extLst>
        </c:ser>
        <c:ser>
          <c:idx val="4"/>
          <c:order val="4"/>
          <c:tx>
            <c:strRef>
              <c:f>Table!$L$15</c:f>
              <c:strCache>
                <c:ptCount val="1"/>
                <c:pt idx="0">
                  <c:v>Saldo acumulado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Table!$L$16:$L$67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3677608151.71</c:v>
                </c:pt>
                <c:pt idx="3" formatCode="#,##0.00\ &quot;MXN&quot;">
                  <c:v>1138302704.73</c:v>
                </c:pt>
                <c:pt idx="4" formatCode="#,##0.00\ &quot;MXN&quot;">
                  <c:v>648788518.20000005</c:v>
                </c:pt>
                <c:pt idx="6" formatCode="#,##0.00\ &quot;MXN&quot;">
                  <c:v>1120854151.05</c:v>
                </c:pt>
                <c:pt idx="7" formatCode="#,##0.00\ &quot;MXN&quot;">
                  <c:v>769633771.73000002</c:v>
                </c:pt>
                <c:pt idx="9" formatCode="#,##0.00\ &quot;MXN&quot;">
                  <c:v>29006</c:v>
                </c:pt>
                <c:pt idx="10" formatCode="#,##0.00\ &quot;MXN&quot;">
                  <c:v>3204634354.2600002</c:v>
                </c:pt>
                <c:pt idx="11">
                  <c:v>0</c:v>
                </c:pt>
                <c:pt idx="12" formatCode="#,##0.00\ &quot;MXN&quot;">
                  <c:v>39501.97</c:v>
                </c:pt>
                <c:pt idx="13" formatCode="#,##0.00\ &quot;MXN&quot;">
                  <c:v>2383578277.5700002</c:v>
                </c:pt>
                <c:pt idx="14" formatCode="#,##0.00\ &quot;MXN&quot;">
                  <c:v>-78910.75</c:v>
                </c:pt>
                <c:pt idx="15" formatCode="#,##0.00\ &quot;MXN&quot;">
                  <c:v>57595651.039999999</c:v>
                </c:pt>
                <c:pt idx="16" formatCode="#,##0.00\ &quot;MXN&quot;">
                  <c:v>40123569.890000001</c:v>
                </c:pt>
                <c:pt idx="17" formatCode="#,##0.00\ &quot;MXN&quot;">
                  <c:v>723376264.53999996</c:v>
                </c:pt>
                <c:pt idx="18" formatCode="#,##0.00\ &quot;MXN&quot;">
                  <c:v>337287308.64999998</c:v>
                </c:pt>
                <c:pt idx="22" formatCode="#,##0.00\ &quot;MXN&quot;">
                  <c:v>337287308.64999998</c:v>
                </c:pt>
                <c:pt idx="30" formatCode="#,##0.00\ &quot;MXN&quot;">
                  <c:v>486820.21</c:v>
                </c:pt>
                <c:pt idx="34">
                  <c:v>0</c:v>
                </c:pt>
                <c:pt idx="35">
                  <c:v>0</c:v>
                </c:pt>
                <c:pt idx="37">
                  <c:v>0</c:v>
                </c:pt>
                <c:pt idx="39" formatCode="#,##0.00\ &quot;MXN&quot;">
                  <c:v>7220016634.8299999</c:v>
                </c:pt>
                <c:pt idx="40">
                  <c:v>0</c:v>
                </c:pt>
                <c:pt idx="41" formatCode="#,##0.00\ &quot;MXN&quot;">
                  <c:v>29728635587.119999</c:v>
                </c:pt>
                <c:pt idx="42" formatCode="#,##0.00\ &quot;MXN&quot;">
                  <c:v>180010314.5</c:v>
                </c:pt>
                <c:pt idx="43" formatCode="#,##0.00\ &quot;MXN&quot;">
                  <c:v>39711064940.559998</c:v>
                </c:pt>
                <c:pt idx="44" formatCode="#,##0.00\ &quot;MXN&quot;">
                  <c:v>4465176964.6000004</c:v>
                </c:pt>
                <c:pt idx="45" formatCode="#,##0.00\ &quot;MXN&quot;">
                  <c:v>177048568.83000001</c:v>
                </c:pt>
                <c:pt idx="46" formatCode="#,##0.00\ &quot;MXN&quot;">
                  <c:v>-1165498859.8399999</c:v>
                </c:pt>
                <c:pt idx="47" formatCode="#,##0.00\ &quot;MXN&quot;">
                  <c:v>32457644.670000002</c:v>
                </c:pt>
                <c:pt idx="50" formatCode="#,##0.00\ &quot;MXN&quot;">
                  <c:v>73128895160.440002</c:v>
                </c:pt>
                <c:pt idx="51" formatCode="#,##0.00\ &quot;MXN&quot;">
                  <c:v>80348911795.270004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7DA-4A55-BA6B-0FAD29B31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9065048"/>
        <c:axId val="699063872"/>
      </c:barChart>
      <c:catAx>
        <c:axId val="699065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9906387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699063872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.00;\-\ 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99065048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3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12" Type="http://schemas.openxmlformats.org/officeDocument/2006/relationships/image" Target="../media/image12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20.png"/><Relationship Id="rId11" Type="http://schemas.openxmlformats.org/officeDocument/2006/relationships/image" Target="../media/image8.png"/><Relationship Id="rId5" Type="http://schemas.openxmlformats.org/officeDocument/2006/relationships/image" Target="../media/image19.png"/><Relationship Id="rId10" Type="http://schemas.openxmlformats.org/officeDocument/2006/relationships/image" Target="../media/image7.png"/><Relationship Id="rId4" Type="http://schemas.openxmlformats.org/officeDocument/2006/relationships/image" Target="../media/image18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68</xdr:col>
      <xdr:colOff>9525</xdr:colOff>
      <xdr:row>1</xdr:row>
      <xdr:rowOff>9525</xdr:rowOff>
    </xdr:to>
    <xdr:pic>
      <xdr:nvPicPr>
        <xdr:cNvPr id="2049" name="Picture 1">
          <a:extLst>
            <a:ext uri="{FF2B5EF4-FFF2-40B4-BE49-F238E27FC236}">
              <a16:creationId xmlns=""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70021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64" name="BExMO7VFCN4EL59982UR4AJ25JNJ" descr="XX6TINEJADZGKR0CTM7ZRT0RA" hidden="1">
          <a:extLst>
            <a:ext uri="{FF2B5EF4-FFF2-40B4-BE49-F238E27FC236}">
              <a16:creationId xmlns=""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65" name="BExU3EX5JJCXCII4YKUJBFBGIJR2" descr="OF5ZI9PI5WH36VPANJ2DYLNMI" hidden="1">
          <a:extLst>
            <a:ext uri="{FF2B5EF4-FFF2-40B4-BE49-F238E27FC236}">
              <a16:creationId xmlns=""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066" name="BEx1KD7H6UB1VYCJ7O61P562EIUY" descr="IQGV9140X0K0UPBL8OGU3I44J" hidden="1">
          <a:extLst>
            <a:ext uri="{FF2B5EF4-FFF2-40B4-BE49-F238E27FC236}">
              <a16:creationId xmlns=""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067" name="BEx5BJQWS6YWHH4ZMSUAMD641V6Y" descr="ZTMFMXCIQSECDX38ALEFHUB00" hidden="1">
          <a:extLst>
            <a:ext uri="{FF2B5EF4-FFF2-40B4-BE49-F238E27FC236}">
              <a16:creationId xmlns=""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8</xdr:col>
      <xdr:colOff>19050</xdr:colOff>
      <xdr:row>14</xdr:row>
      <xdr:rowOff>9525</xdr:rowOff>
    </xdr:from>
    <xdr:ext cx="47625" cy="47625"/>
    <xdr:pic macro="[1]!DesignIconClicked">
      <xdr:nvPicPr>
        <xdr:cNvPr id="2068" name="BExVTO5Q8G2M7BPL4B2584LQS0R0" descr="OB6Q8NA4LZFE4GM9Y3V56BPMQ" hidden="1">
          <a:extLst>
            <a:ext uri="{FF2B5EF4-FFF2-40B4-BE49-F238E27FC236}">
              <a16:creationId xmlns=""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911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19050</xdr:colOff>
      <xdr:row>14</xdr:row>
      <xdr:rowOff>85725</xdr:rowOff>
    </xdr:from>
    <xdr:ext cx="47625" cy="47625"/>
    <xdr:pic macro="[1]!DesignIconClicked">
      <xdr:nvPicPr>
        <xdr:cNvPr id="2069" name="BExIFSCLN1G86X78PFLTSMRP0US5" descr="9JK4SPV4DG7VTCZIILWHXQU5J" hidden="1">
          <a:extLst>
            <a:ext uri="{FF2B5EF4-FFF2-40B4-BE49-F238E27FC236}">
              <a16:creationId xmlns=""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911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72" name="BEx1I152WN2D3A85O2XN0DGXCWHN" descr="KHBZFMANRA4UMJR1AB4M5NJNT" hidden="1">
          <a:extLst>
            <a:ext uri="{FF2B5EF4-FFF2-40B4-BE49-F238E27FC236}">
              <a16:creationId xmlns=""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73" name="BExW9676P0SKCVKK25QCGHPA3PAD" descr="9A4PWZ20RMSRF0PNECCDM75CA" hidden="1">
          <a:extLst>
            <a:ext uri="{FF2B5EF4-FFF2-40B4-BE49-F238E27FC236}">
              <a16:creationId xmlns=""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28575</xdr:colOff>
      <xdr:row>16</xdr:row>
      <xdr:rowOff>0</xdr:rowOff>
    </xdr:from>
    <xdr:ext cx="123825" cy="123825"/>
    <xdr:pic macro="[1]!DesignIconClicked">
      <xdr:nvPicPr>
        <xdr:cNvPr id="2074" name="BExW253QPOZK9KW8BJC3LBXGCG2N" descr="Y5HX37BEUWSN1NEFJKZJXI3SX" hidden="1">
          <a:extLst>
            <a:ext uri="{FF2B5EF4-FFF2-40B4-BE49-F238E27FC236}">
              <a16:creationId xmlns=""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052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7" name="BExS5CPQ8P8JOQPK7ANNKHLSGOKU" hidden="1">
          <a:extLst>
            <a:ext uri="{FF2B5EF4-FFF2-40B4-BE49-F238E27FC236}">
              <a16:creationId xmlns=""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18" name="BExMM0AVUAIRNJLXB1FW8R0YB4ZZ" hidden="1">
          <a:extLst>
            <a:ext uri="{FF2B5EF4-FFF2-40B4-BE49-F238E27FC236}">
              <a16:creationId xmlns=""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9" name="BExXZ7Y09CBS0XA7IPB3IRJ8RJM4" hidden="1">
          <a:extLst>
            <a:ext uri="{FF2B5EF4-FFF2-40B4-BE49-F238E27FC236}">
              <a16:creationId xmlns=""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20" name="BExQ7SXS9VUG7P6CACU2J7R2SGIZ" hidden="1">
          <a:extLst>
            <a:ext uri="{FF2B5EF4-FFF2-40B4-BE49-F238E27FC236}">
              <a16:creationId xmlns=""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121" name="BEx5AQZ4ETQ9LMY5EBWVH20Z7VXQ" hidden="1">
          <a:extLst>
            <a:ext uri="{FF2B5EF4-FFF2-40B4-BE49-F238E27FC236}">
              <a16:creationId xmlns=""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122" name="BExUBK0YZ5VYFY8TTITJGJU9S06A" hidden="1">
          <a:extLst>
            <a:ext uri="{FF2B5EF4-FFF2-40B4-BE49-F238E27FC236}">
              <a16:creationId xmlns=""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9525</xdr:rowOff>
    </xdr:from>
    <xdr:ext cx="47625" cy="47625"/>
    <xdr:pic macro="[1]!DesignIconClicked">
      <xdr:nvPicPr>
        <xdr:cNvPr id="2123" name="BExUEZCSSJ7RN4J18I2NUIQR2FZS" hidden="1">
          <a:extLst>
            <a:ext uri="{FF2B5EF4-FFF2-40B4-BE49-F238E27FC236}">
              <a16:creationId xmlns=""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006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85725</xdr:rowOff>
    </xdr:from>
    <xdr:ext cx="47625" cy="47625"/>
    <xdr:pic macro="[1]!DesignIconClicked">
      <xdr:nvPicPr>
        <xdr:cNvPr id="2124" name="BExS3JDQWF7U3F5JTEVOE16ASIYK" hidden="1">
          <a:extLst>
            <a:ext uri="{FF2B5EF4-FFF2-40B4-BE49-F238E27FC236}">
              <a16:creationId xmlns=""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13</xdr:col>
      <xdr:colOff>9525</xdr:colOff>
      <xdr:row>1</xdr:row>
      <xdr:rowOff>60960</xdr:rowOff>
    </xdr:to>
    <xdr:sp macro="" textlink="">
      <xdr:nvSpPr>
        <xdr:cNvPr id="2709" name="TextQueryTitle">
          <a:extLst>
            <a:ext uri="{FF2B5EF4-FFF2-40B4-BE49-F238E27FC236}">
              <a16:creationId xmlns="" xmlns:a16="http://schemas.microsoft.com/office/drawing/2014/main" id="{00000000-0008-0000-0100-0000950A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27" name="BEx973S463FCQVJ7QDFBUIU0WJ3F" descr="ZQTVYL8DCSADVT0QMRXFLU0TR" hidden="1">
          <a:extLst>
            <a:ext uri="{FF2B5EF4-FFF2-40B4-BE49-F238E27FC236}">
              <a16:creationId xmlns=""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25</xdr:row>
      <xdr:rowOff>0</xdr:rowOff>
    </xdr:from>
    <xdr:ext cx="123825" cy="123825"/>
    <xdr:pic macro="[1]!DesignIconClicked">
      <xdr:nvPicPr>
        <xdr:cNvPr id="2128" name="BExRZO0PLWWMCLGRH7EH6UXYWGAJ" descr="9D4GQ34QB727H10MA3SSAR2R9" hidden="1">
          <a:extLst>
            <a:ext uri="{FF2B5EF4-FFF2-40B4-BE49-F238E27FC236}">
              <a16:creationId xmlns=""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26</xdr:row>
      <xdr:rowOff>0</xdr:rowOff>
    </xdr:from>
    <xdr:ext cx="123825" cy="123825"/>
    <xdr:pic macro="[1]!DesignIconClicked">
      <xdr:nvPicPr>
        <xdr:cNvPr id="2129" name="BExBDP6HNAAJUM39SE5G2C8BKNRQ" descr="1TM64TL2QIMYV7WYSV2VLGXY4" hidden="1">
          <a:extLst>
            <a:ext uri="{FF2B5EF4-FFF2-40B4-BE49-F238E27FC236}">
              <a16:creationId xmlns=""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27</xdr:row>
      <xdr:rowOff>0</xdr:rowOff>
    </xdr:from>
    <xdr:ext cx="123825" cy="123825"/>
    <xdr:pic macro="[1]!DesignIconClicked">
      <xdr:nvPicPr>
        <xdr:cNvPr id="2130" name="BExQEGJP61DL2NZY6LMBHBZ0J5YT" descr="D6ZNRZJ7EX4GZT9RO8LE0C905" hidden="1">
          <a:extLst>
            <a:ext uri="{FF2B5EF4-FFF2-40B4-BE49-F238E27FC236}">
              <a16:creationId xmlns=""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28</xdr:row>
      <xdr:rowOff>0</xdr:rowOff>
    </xdr:from>
    <xdr:ext cx="123825" cy="123825"/>
    <xdr:pic macro="[1]!DesignIconClicked">
      <xdr:nvPicPr>
        <xdr:cNvPr id="2131" name="BExTY1BCS6HZIF6HI5491FGHDVAE" descr="MJ6976KI2UH1IE8M227DUYXMJ" hidden="1">
          <a:extLst>
            <a:ext uri="{FF2B5EF4-FFF2-40B4-BE49-F238E27FC236}">
              <a16:creationId xmlns=""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37" name="BEx5FXJGJOT93D0J2IRJ3985IUMI" hidden="1">
          <a:extLst>
            <a:ext uri="{FF2B5EF4-FFF2-40B4-BE49-F238E27FC236}">
              <a16:creationId xmlns=""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38" name="BEx3RTMHAR35NUAAK49TV6NU7EPA" descr="QFXLG4ZCXTRQSJYFCKJ58G9N8" hidden="1">
          <a:extLst>
            <a:ext uri="{FF2B5EF4-FFF2-40B4-BE49-F238E27FC236}">
              <a16:creationId xmlns=""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18</xdr:row>
      <xdr:rowOff>0</xdr:rowOff>
    </xdr:from>
    <xdr:ext cx="123825" cy="123825"/>
    <xdr:pic macro="[1]!DesignIconClicked">
      <xdr:nvPicPr>
        <xdr:cNvPr id="2139" name="BExS8T38WLC2R738ZC7BDJQAKJAJ" descr="MRI962L5PB0E0YWXCIBN82VJH" hidden="1">
          <a:extLst>
            <a:ext uri="{FF2B5EF4-FFF2-40B4-BE49-F238E27FC236}">
              <a16:creationId xmlns=""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0" name="BEx5F64BJ6DCM4EJH81D5ZFNPZ0V" descr="7DJ9FILZD2YPS6X1JBP9E76TU" hidden="1">
          <a:extLst>
            <a:ext uri="{FF2B5EF4-FFF2-40B4-BE49-F238E27FC236}">
              <a16:creationId xmlns=""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1" name="BExQEXXHA3EEXR44LT6RKCDWM6ZT" hidden="1">
          <a:extLst>
            <a:ext uri="{FF2B5EF4-FFF2-40B4-BE49-F238E27FC236}">
              <a16:creationId xmlns=""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20</xdr:row>
      <xdr:rowOff>0</xdr:rowOff>
    </xdr:from>
    <xdr:ext cx="123825" cy="123825"/>
    <xdr:pic macro="[1]!DesignIconClicked">
      <xdr:nvPicPr>
        <xdr:cNvPr id="2142" name="BEx1X6AMHV6ZK3UJB2BXIJTJHYJU" descr="OALR4L95ELQLZ1Y1LETHM1CS9" hidden="1">
          <a:extLst>
            <a:ext uri="{FF2B5EF4-FFF2-40B4-BE49-F238E27FC236}">
              <a16:creationId xmlns=""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623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43" name="BExSDIVCE09QKG3CT52PHCS6ZJ09" descr="9F076L7EQCF2COMMGCQG6BQGU" hidden="1">
          <a:extLst>
            <a:ext uri="{FF2B5EF4-FFF2-40B4-BE49-F238E27FC236}">
              <a16:creationId xmlns=""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25</xdr:row>
      <xdr:rowOff>0</xdr:rowOff>
    </xdr:from>
    <xdr:ext cx="123825" cy="123825"/>
    <xdr:pic macro="[1]!DesignIconClicked">
      <xdr:nvPicPr>
        <xdr:cNvPr id="2144" name="BEx1QZGQZBAWJ8591VXEIPUOVS7X" descr="MEW27CPIFG44B7E7HEQUUF5QF" hidden="1">
          <a:extLst>
            <a:ext uri="{FF2B5EF4-FFF2-40B4-BE49-F238E27FC236}">
              <a16:creationId xmlns=""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24</xdr:row>
      <xdr:rowOff>0</xdr:rowOff>
    </xdr:from>
    <xdr:ext cx="123825" cy="123825"/>
    <xdr:pic macro="[1]!DesignIconClicked">
      <xdr:nvPicPr>
        <xdr:cNvPr id="2145" name="BExMF7LICJLPXSHM63A6EQ79YQKG" descr="U084VZL15IMB1OFRRAY6GVKAE" hidden="1">
          <a:extLst>
            <a:ext uri="{FF2B5EF4-FFF2-40B4-BE49-F238E27FC236}">
              <a16:creationId xmlns=""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23</xdr:row>
      <xdr:rowOff>0</xdr:rowOff>
    </xdr:from>
    <xdr:ext cx="123825" cy="123825"/>
    <xdr:pic macro="[1]!DesignIconClicked">
      <xdr:nvPicPr>
        <xdr:cNvPr id="2146" name="BExS343F8GCKP6HTF9Y97L133DX8" descr="ZRF0KB1IYQSNV63CTXT25G67G" hidden="1">
          <a:extLst>
            <a:ext uri="{FF2B5EF4-FFF2-40B4-BE49-F238E27FC236}">
              <a16:creationId xmlns=""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22</xdr:row>
      <xdr:rowOff>0</xdr:rowOff>
    </xdr:from>
    <xdr:ext cx="123825" cy="123825"/>
    <xdr:pic macro="[1]!DesignIconClicked">
      <xdr:nvPicPr>
        <xdr:cNvPr id="2147" name="BExZMRC09W87CY4B73NPZMNH21AH" descr="78CUMI0OVLYJRSDRQ3V2YX812" hidden="1">
          <a:extLst>
            <a:ext uri="{FF2B5EF4-FFF2-40B4-BE49-F238E27FC236}">
              <a16:creationId xmlns=""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21</xdr:row>
      <xdr:rowOff>9525</xdr:rowOff>
    </xdr:from>
    <xdr:ext cx="123825" cy="123825"/>
    <xdr:pic macro="[1]!DesignIconClicked">
      <xdr:nvPicPr>
        <xdr:cNvPr id="2148" name="BExZXVFJ4DY4I24AARDT4AMP6EN1" descr="TXSMH2MTH86CYKA26740RQPUC" hidden="1">
          <a:extLst>
            <a:ext uri="{FF2B5EF4-FFF2-40B4-BE49-F238E27FC236}">
              <a16:creationId xmlns=""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20</xdr:row>
      <xdr:rowOff>0</xdr:rowOff>
    </xdr:from>
    <xdr:ext cx="123825" cy="123825"/>
    <xdr:pic macro="[1]!DesignIconClicked">
      <xdr:nvPicPr>
        <xdr:cNvPr id="2149" name="BExOCUIOFQWUGTBU5ESTW3EYEP5C" descr="9BNF49V0R6VVYPHEVMJ3ABDQZ" hidden="1">
          <a:extLst>
            <a:ext uri="{FF2B5EF4-FFF2-40B4-BE49-F238E27FC236}">
              <a16:creationId xmlns=""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19</xdr:row>
      <xdr:rowOff>0</xdr:rowOff>
    </xdr:from>
    <xdr:ext cx="123825" cy="123825"/>
    <xdr:pic macro="[1]!DesignIconClicked">
      <xdr:nvPicPr>
        <xdr:cNvPr id="2150" name="BExU65O9OE4B4MQ2A3OYH13M8BZJ" descr="3INNIMMPDBB0JF37L81M6ID21" hidden="1">
          <a:extLst>
            <a:ext uri="{FF2B5EF4-FFF2-40B4-BE49-F238E27FC236}">
              <a16:creationId xmlns=""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18</xdr:row>
      <xdr:rowOff>0</xdr:rowOff>
    </xdr:from>
    <xdr:ext cx="123825" cy="123825"/>
    <xdr:pic macro="[1]!DesignIconClicked">
      <xdr:nvPicPr>
        <xdr:cNvPr id="2151" name="BExOPRCR0UW7TKXSV5WDTL348FGL" descr="S9JM17GP1802LHN4GT14BJYIC" hidden="1">
          <a:extLst>
            <a:ext uri="{FF2B5EF4-FFF2-40B4-BE49-F238E27FC236}">
              <a16:creationId xmlns=""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52" name="BEx5OESAY2W8SEGI3TSB65EHJ04B" descr="9CN2Y88X8WYV1HWZG1QILY9BK" hidden="1">
          <a:extLst>
            <a:ext uri="{FF2B5EF4-FFF2-40B4-BE49-F238E27FC236}">
              <a16:creationId xmlns=""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53" name="BExGMWEQ2BYRY9BAO5T1X850MJN1" descr="AZ9ST0XDIOP50HSUFO5V31BR0" hidden="1">
          <a:extLst>
            <a:ext uri="{FF2B5EF4-FFF2-40B4-BE49-F238E27FC236}">
              <a16:creationId xmlns=""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absolute">
    <xdr:from>
      <xdr:col>6</xdr:col>
      <xdr:colOff>657225</xdr:colOff>
      <xdr:row>2</xdr:row>
      <xdr:rowOff>28575</xdr:rowOff>
    </xdr:from>
    <xdr:to>
      <xdr:col>6</xdr:col>
      <xdr:colOff>1352550</xdr:colOff>
      <xdr:row>2</xdr:row>
      <xdr:rowOff>180975</xdr:rowOff>
    </xdr:to>
    <xdr:pic macro="[0]!Sheet2.Info_click">
      <xdr:nvPicPr>
        <xdr:cNvPr id="2759" name="Info" descr="Information">
          <a:extLst>
            <a:ext uri="{FF2B5EF4-FFF2-40B4-BE49-F238E27FC236}">
              <a16:creationId xmlns="" xmlns:a16="http://schemas.microsoft.com/office/drawing/2014/main" id="{00000000-0008-0000-0100-0000C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19225" y="762000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6</xdr:col>
      <xdr:colOff>1352550</xdr:colOff>
      <xdr:row>2</xdr:row>
      <xdr:rowOff>190500</xdr:rowOff>
    </xdr:to>
    <xdr:pic macro="[0]!Sheet2.InfoA_click">
      <xdr:nvPicPr>
        <xdr:cNvPr id="2760" name="InfoA" descr="Information_pressed" hidden="1">
          <a:extLst>
            <a:ext uri="{FF2B5EF4-FFF2-40B4-BE49-F238E27FC236}">
              <a16:creationId xmlns="" xmlns:a16="http://schemas.microsoft.com/office/drawing/2014/main" id="{00000000-0008-0000-0100-0000C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_click">
      <xdr:nvPicPr>
        <xdr:cNvPr id="2761" name="Filter" descr="Filter">
          <a:extLst>
            <a:ext uri="{FF2B5EF4-FFF2-40B4-BE49-F238E27FC236}">
              <a16:creationId xmlns="" xmlns:a16="http://schemas.microsoft.com/office/drawing/2014/main" id="{00000000-0008-0000-0100-0000C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A_click">
      <xdr:nvPicPr>
        <xdr:cNvPr id="2762" name="FilterA" descr="Filter_pressed" hidden="1">
          <a:extLst>
            <a:ext uri="{FF2B5EF4-FFF2-40B4-BE49-F238E27FC236}">
              <a16:creationId xmlns="" xmlns:a16="http://schemas.microsoft.com/office/drawing/2014/main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323850</xdr:colOff>
      <xdr:row>2</xdr:row>
      <xdr:rowOff>190500</xdr:rowOff>
    </xdr:to>
    <xdr:pic macro="[0]!Sheet2.Graph_click">
      <xdr:nvPicPr>
        <xdr:cNvPr id="2763" name="Chart" descr="Chart">
          <a:extLst>
            <a:ext uri="{FF2B5EF4-FFF2-40B4-BE49-F238E27FC236}">
              <a16:creationId xmlns="" xmlns:a16="http://schemas.microsoft.com/office/drawing/2014/main" id="{00000000-0008-0000-0100-0000C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1925" y="771525"/>
          <a:ext cx="419100" cy="152400"/>
        </a:xfrm>
        <a:prstGeom prst="rect">
          <a:avLst/>
        </a:prstGeom>
        <a:noFill/>
      </xdr:spPr>
    </xdr:pic>
    <xdr:clientData/>
  </xdr:twoCellAnchor>
  <xdr:absoluteAnchor>
    <xdr:pos x="6657975" y="1104900"/>
    <xdr:ext cx="2454275" cy="0"/>
    <xdr:pic macro="[1]!DesignIconClicked">
      <xdr:nvPicPr>
        <xdr:cNvPr id="2060" name="BExW7A0O6NJAPXTFEM67M5H6DDRC" descr="3OQVS5W3KNJG71LCSAW019NJP" hidden="1">
          <a:extLst>
            <a:ext uri="{FF2B5EF4-FFF2-40B4-BE49-F238E27FC236}">
              <a16:creationId xmlns="" xmlns:a16="http://schemas.microsoft.com/office/drawing/2014/main" id="{00000000-0008-0000-0100-00000C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952875" y="304800"/>
    <xdr:ext cx="2692400" cy="415925"/>
    <xdr:pic macro="[1]!DesignIconClicked">
      <xdr:nvPicPr>
        <xdr:cNvPr id="2087" name="BExGLL7F0AMZS0L5LN46VO8A4OR4" descr="D35ND0JILANPKP1M7KOGQB3G6" hidden="1">
          <a:extLst>
            <a:ext uri="{FF2B5EF4-FFF2-40B4-BE49-F238E27FC236}">
              <a16:creationId xmlns="" xmlns:a16="http://schemas.microsoft.com/office/drawing/2014/main" id="{00000000-0008-0000-0100-00002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52875" y="304800"/>
          <a:ext cx="2692400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0"/>
    <xdr:ext cx="492125" cy="292100"/>
    <xdr:pic macro="[1]!DesignIconClicked">
      <xdr:nvPicPr>
        <xdr:cNvPr id="2095" name="BExZVN42A177LEC6IPYAGJI8LF86" descr="XY0N02Z21UGFBLNWUW4NLP0JV" hidden="1">
          <a:extLst>
            <a:ext uri="{FF2B5EF4-FFF2-40B4-BE49-F238E27FC236}">
              <a16:creationId xmlns="" xmlns:a16="http://schemas.microsoft.com/office/drawing/2014/main" id="{00000000-0008-0000-0100-00002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57175" y="0"/>
          <a:ext cx="492125" cy="2921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4" name="BExUDLAY93K0UZJDTTURDFVU8JTQ" descr="B2RDJ4MCWXJF922PADE784PX6" hidden="1">
          <a:extLst>
            <a:ext uri="{FF2B5EF4-FFF2-40B4-BE49-F238E27FC236}">
              <a16:creationId xmlns="" xmlns:a16="http://schemas.microsoft.com/office/drawing/2014/main" id="{00000000-0008-0000-0100-00000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8" name="BExOAO5F6DQNL3T99SCQUI1V5YFP" descr="QD63FMH2M443ZK5KXEEK6PC7V" hidden="1">
          <a:extLst>
            <a:ext uri="{FF2B5EF4-FFF2-40B4-BE49-F238E27FC236}">
              <a16:creationId xmlns="" xmlns:a16="http://schemas.microsoft.com/office/drawing/2014/main" id="{00000000-0008-0000-0100-00000A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9" name="BEx9HI995VIDGWB3O6URON2VM6AX" descr="QBM79T8SR6ZR1JPU49VFEBSRL" hidden="1">
          <a:extLst>
            <a:ext uri="{FF2B5EF4-FFF2-40B4-BE49-F238E27FC236}">
              <a16:creationId xmlns="" xmlns:a16="http://schemas.microsoft.com/office/drawing/2014/main" id="{00000000-0008-0000-0100-00000B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5" name="BExU57NIVO7OMPU5I47IYD27S3KA" descr="B0ZJHZS0F6AKHRWHNPQ63PUCZ" hidden="1">
          <a:extLst>
            <a:ext uri="{FF2B5EF4-FFF2-40B4-BE49-F238E27FC236}">
              <a16:creationId xmlns="" xmlns:a16="http://schemas.microsoft.com/office/drawing/2014/main" id="{00000000-0008-0000-0100-00000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848600" y="304800"/>
    <xdr:ext cx="2435225" cy="415925"/>
    <xdr:pic macro="[1]!DesignIconClicked">
      <xdr:nvPicPr>
        <xdr:cNvPr id="2086" name="BExKKKF0KR8NZVC9DTQM1WWB39Z0" descr="OBT7FD107OXHE7ODUYPXG58YJ" hidden="1">
          <a:extLst>
            <a:ext uri="{FF2B5EF4-FFF2-40B4-BE49-F238E27FC236}">
              <a16:creationId xmlns="" xmlns:a16="http://schemas.microsoft.com/office/drawing/2014/main" id="{00000000-0008-0000-0100-00002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848600" y="304800"/>
          <a:ext cx="243522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7" name="BExTURJ5TAR0ZJAQ9GFN2NYJHBR4" descr="MP5QHF75QS9DUY49Y420JXM2E" hidden="1">
          <a:extLst>
            <a:ext uri="{FF2B5EF4-FFF2-40B4-BE49-F238E27FC236}">
              <a16:creationId xmlns="" xmlns:a16="http://schemas.microsoft.com/office/drawing/2014/main" id="{00000000-0008-0000-0100-000009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3" name="BExSGRWGUS63FMXGQMK12OH01K95" descr="Q5Z07EYJE0MBNAL39Q2BTCRTU" hidden="1">
          <a:extLst>
            <a:ext uri="{FF2B5EF4-FFF2-40B4-BE49-F238E27FC236}">
              <a16:creationId xmlns="" xmlns:a16="http://schemas.microsoft.com/office/drawing/2014/main" id="{00000000-0008-0000-0100-000005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0" name="BExMPEQDEVM9ZOPSFIVZP3KR132B" descr="U1604WEUYS8LYRGCK4LICYKL9" hidden="1">
          <a:extLst>
            <a:ext uri="{FF2B5EF4-FFF2-40B4-BE49-F238E27FC236}">
              <a16:creationId xmlns="" xmlns:a16="http://schemas.microsoft.com/office/drawing/2014/main" id="{00000000-0008-0000-0100-000002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1" name="BEx01K769RJVIIWSRZ0ARO7KDLX8" descr="XR64X3LHID9RXDX8WC99U85PF" hidden="1">
          <a:extLst>
            <a:ext uri="{FF2B5EF4-FFF2-40B4-BE49-F238E27FC236}">
              <a16:creationId xmlns="" xmlns:a16="http://schemas.microsoft.com/office/drawing/2014/main" id="{00000000-0008-0000-0100-000003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2" name="BExO8RTDKDQMQJ7A8W8P2TOHUDH2" descr="VPP77LRAGJ44NV8EVDMZ8FCEN" hidden="1">
          <a:extLst>
            <a:ext uri="{FF2B5EF4-FFF2-40B4-BE49-F238E27FC236}">
              <a16:creationId xmlns="" xmlns:a16="http://schemas.microsoft.com/office/drawing/2014/main" id="{00000000-0008-0000-0100-000004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61" name="BEx0041RRI19D5ZFTDBCL8WAVJTB" descr="H3BV6LT962ERI9HFHZFWSTS8B" hidden="1">
          <a:extLst>
            <a:ext uri="{FF2B5EF4-FFF2-40B4-BE49-F238E27FC236}">
              <a16:creationId xmlns="" xmlns:a16="http://schemas.microsoft.com/office/drawing/2014/main" id="{00000000-0008-0000-0100-00000D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6" name="BExIIGEM0AMOSRAZQRDPJ1KNDX7H" descr="F4CUDT4I8CDM8GHW7JG5WP6CT" hidden="1">
          <a:extLst>
            <a:ext uri="{FF2B5EF4-FFF2-40B4-BE49-F238E27FC236}">
              <a16:creationId xmlns="" xmlns:a16="http://schemas.microsoft.com/office/drawing/2014/main" id="{00000000-0008-0000-0100-000008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552575"/>
    <xdr:ext cx="0" cy="1416050"/>
    <xdr:pic macro="[1]!DesignIconClicked">
      <xdr:nvPicPr>
        <xdr:cNvPr id="2062" name="BExEZGWZLFTQF24ZE4DBSRHNCL2Y" descr="5G1A96VKMW4JK5G4PM3KVB8UT" hidden="1">
          <a:extLst>
            <a:ext uri="{FF2B5EF4-FFF2-40B4-BE49-F238E27FC236}">
              <a16:creationId xmlns="" xmlns:a16="http://schemas.microsoft.com/office/drawing/2014/main" id="{00000000-0008-0000-0100-00000E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57175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552575"/>
    <xdr:ext cx="9521825" cy="7559675"/>
    <xdr:pic macro="[1]!DesignIconClicked">
      <xdr:nvPicPr>
        <xdr:cNvPr id="2063" name="BExXRND8208TWULE9S50U89VKPB7" descr="ETUGZV0SKTQDQB8JOYY0DCX79" hidden="1">
          <a:extLst>
            <a:ext uri="{FF2B5EF4-FFF2-40B4-BE49-F238E27FC236}">
              <a16:creationId xmlns="" xmlns:a16="http://schemas.microsoft.com/office/drawing/2014/main" id="{00000000-0008-0000-0100-00000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62000" y="1552575"/>
          <a:ext cx="9521825" cy="75596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11</xdr:col>
      <xdr:colOff>1216025</xdr:colOff>
      <xdr:row>79</xdr:row>
      <xdr:rowOff>130175</xdr:rowOff>
    </xdr:to>
    <xdr:pic macro="[1]!DesignIconClicked">
      <xdr:nvPicPr>
        <xdr:cNvPr id="2" name="BExW3X39HW6RW7GYLL7G42SKHD3F" hidden="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2019300"/>
          <a:ext cx="9712325" cy="9417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215900</xdr:rowOff>
    </xdr:to>
    <xdr:pic macro="[1]!DesignIconClicked">
      <xdr:nvPicPr>
        <xdr:cNvPr id="3" name="BExY3KZH6ZVYUEQWYPBQGA7YHKKL" hidden="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171450"/>
          <a:ext cx="0" cy="2159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149225</xdr:rowOff>
    </xdr:to>
    <xdr:pic macro="[1]!DesignIconClicked">
      <xdr:nvPicPr>
        <xdr:cNvPr id="5" name="BEx759D1H7R6JU460KD1KPARCPUG" hidden="1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657225"/>
          <a:ext cx="0" cy="149225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244475</xdr:rowOff>
    </xdr:to>
    <xdr:pic macro="[1]!DesignIconClicked">
      <xdr:nvPicPr>
        <xdr:cNvPr id="4" name="BExZWQDI3FZDH5402LIWUETMJYQT" hidden="1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400050"/>
          <a:ext cx="0" cy="244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=""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=""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 macro="[1]!DesignIconClicked">
      <xdr:nvPicPr>
        <xdr:cNvPr id="3089" name="BExMJ8SV739S7OHOD6U6SFYP97Q2" hidden="1">
          <a:extLst>
            <a:ext uri="{FF2B5EF4-FFF2-40B4-BE49-F238E27FC236}">
              <a16:creationId xmlns=""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 macro="[1]!DesignIconClicked">
      <xdr:nvPicPr>
        <xdr:cNvPr id="3090" name="BExQGD6IOUL7IBCDFE6CJPBV8MUL" hidden="1">
          <a:extLst>
            <a:ext uri="{FF2B5EF4-FFF2-40B4-BE49-F238E27FC236}">
              <a16:creationId xmlns=""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 macro="[1]!DesignIconClicked">
      <xdr:nvPicPr>
        <xdr:cNvPr id="3091" name="BExD9X028KN82OQ34SFJXO5DMAOJ" hidden="1">
          <a:extLst>
            <a:ext uri="{FF2B5EF4-FFF2-40B4-BE49-F238E27FC236}">
              <a16:creationId xmlns=""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 macro="[1]!DesignIconClicked">
      <xdr:nvPicPr>
        <xdr:cNvPr id="3092" name="BExW5MDJ8C7RRPM9H8TFBMDWHG8F" hidden="1">
          <a:extLst>
            <a:ext uri="{FF2B5EF4-FFF2-40B4-BE49-F238E27FC236}">
              <a16:creationId xmlns=""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 macro="[1]!DesignIconClicked">
      <xdr:nvPicPr>
        <xdr:cNvPr id="3093" name="BExJ1DBQDXNR9QQG371TBPHRW1W1" hidden="1">
          <a:extLst>
            <a:ext uri="{FF2B5EF4-FFF2-40B4-BE49-F238E27FC236}">
              <a16:creationId xmlns=""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 macro="[1]!DesignIconClicked">
      <xdr:nvPicPr>
        <xdr:cNvPr id="3094" name="BEx1MHHDB80ZDSYCXZBRRO7AL1EB" hidden="1">
          <a:extLst>
            <a:ext uri="{FF2B5EF4-FFF2-40B4-BE49-F238E27FC236}">
              <a16:creationId xmlns=""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 macro="[1]!DesignIconClicked">
      <xdr:nvPicPr>
        <xdr:cNvPr id="3095" name="BEx5M7D0OWVY0JFHCGG5Y11MMFAT" hidden="1">
          <a:extLst>
            <a:ext uri="{FF2B5EF4-FFF2-40B4-BE49-F238E27FC236}">
              <a16:creationId xmlns=""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 macro="[1]!DesignIconClicked">
      <xdr:nvPicPr>
        <xdr:cNvPr id="3096" name="BExIPAWQ9Z19AA5PIGEH094DYP51" hidden="1">
          <a:extLst>
            <a:ext uri="{FF2B5EF4-FFF2-40B4-BE49-F238E27FC236}">
              <a16:creationId xmlns=""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 macro="[1]!DesignIconClicked">
      <xdr:nvPicPr>
        <xdr:cNvPr id="3097" name="BExZQRC65HRX1R2FOOBPQKAO82VE" hidden="1">
          <a:extLst>
            <a:ext uri="{FF2B5EF4-FFF2-40B4-BE49-F238E27FC236}">
              <a16:creationId xmlns=""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 macro="[1]!DesignIconClicked">
      <xdr:nvPicPr>
        <xdr:cNvPr id="3098" name="BExZLMFB2IT1ZBUGK1QEXXW2JKFN" hidden="1">
          <a:extLst>
            <a:ext uri="{FF2B5EF4-FFF2-40B4-BE49-F238E27FC236}">
              <a16:creationId xmlns=""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 macro="[1]!DesignIconClicked">
      <xdr:nvPicPr>
        <xdr:cNvPr id="3099" name="BExAXCVDII2N4N3BBFD9E2NMP0J5" hidden="1">
          <a:extLst>
            <a:ext uri="{FF2B5EF4-FFF2-40B4-BE49-F238E27FC236}">
              <a16:creationId xmlns=""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 macro="[1]!DesignIconClicked">
      <xdr:nvPicPr>
        <xdr:cNvPr id="3100" name="BExONHU55R6I4QLKW2SHYXDFC6RV" hidden="1">
          <a:extLst>
            <a:ext uri="{FF2B5EF4-FFF2-40B4-BE49-F238E27FC236}">
              <a16:creationId xmlns=""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 macro="[1]!DesignIconClicked">
      <xdr:nvPicPr>
        <xdr:cNvPr id="3101" name="BEx9FZ9EZGAWK67Z810S8BQYD12S" hidden="1">
          <a:extLst>
            <a:ext uri="{FF2B5EF4-FFF2-40B4-BE49-F238E27FC236}">
              <a16:creationId xmlns=""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 macro="[1]!DesignIconClicked">
      <xdr:nvPicPr>
        <xdr:cNvPr id="3102" name="BExKMR374I5SLJI2H6S92BNFJ62U" hidden="1">
          <a:extLst>
            <a:ext uri="{FF2B5EF4-FFF2-40B4-BE49-F238E27FC236}">
              <a16:creationId xmlns=""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 macro="[1]!DesignIconClicked">
      <xdr:nvPicPr>
        <xdr:cNvPr id="3103" name="BExTUUJ2XZHWHBG2RZLWKQUKC1X9" hidden="1">
          <a:extLst>
            <a:ext uri="{FF2B5EF4-FFF2-40B4-BE49-F238E27FC236}">
              <a16:creationId xmlns=""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 macro="[1]!DesignIconClicked">
      <xdr:nvPicPr>
        <xdr:cNvPr id="3104" name="BExIW1O0YR1GRGRY4OL8O4LY43J9" hidden="1">
          <a:extLst>
            <a:ext uri="{FF2B5EF4-FFF2-40B4-BE49-F238E27FC236}">
              <a16:creationId xmlns=""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 macro="[1]!DesignIconClicked">
      <xdr:nvPicPr>
        <xdr:cNvPr id="3105" name="BExF7UPUFHMEGZAB1SPYZSOUFTAM" hidden="1">
          <a:extLst>
            <a:ext uri="{FF2B5EF4-FFF2-40B4-BE49-F238E27FC236}">
              <a16:creationId xmlns=""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 macro="[1]!DesignIconClicked">
      <xdr:nvPicPr>
        <xdr:cNvPr id="3106" name="BExKQDWMRVP76Y4WYQZAXHYH7BW1" hidden="1">
          <a:extLst>
            <a:ext uri="{FF2B5EF4-FFF2-40B4-BE49-F238E27FC236}">
              <a16:creationId xmlns=""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 macro="[1]!DesignIconClicked">
      <xdr:nvPicPr>
        <xdr:cNvPr id="3107" name="BEx1KKUIQN903WVY4KND8NDRZH66" hidden="1">
          <a:extLst>
            <a:ext uri="{FF2B5EF4-FFF2-40B4-BE49-F238E27FC236}">
              <a16:creationId xmlns=""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 macro="[1]!DesignIconClicked">
      <xdr:nvPicPr>
        <xdr:cNvPr id="3108" name="BExD9ULRVZCAYHUQ27T5HBXSIPD8" hidden="1">
          <a:extLst>
            <a:ext uri="{FF2B5EF4-FFF2-40B4-BE49-F238E27FC236}">
              <a16:creationId xmlns=""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 macro="[1]!DesignIconClicked">
      <xdr:nvPicPr>
        <xdr:cNvPr id="3109" name="BEx3DE8U6SVRAQW2R1UPTRM2T3FK" hidden="1">
          <a:extLst>
            <a:ext uri="{FF2B5EF4-FFF2-40B4-BE49-F238E27FC236}">
              <a16:creationId xmlns=""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 macro="[1]!DesignIconClicked">
      <xdr:nvPicPr>
        <xdr:cNvPr id="3110" name="BEx9J61NV2XE051NL9UMGCEHJ3A6" hidden="1">
          <a:extLst>
            <a:ext uri="{FF2B5EF4-FFF2-40B4-BE49-F238E27FC236}">
              <a16:creationId xmlns=""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 macro="[1]!DesignIconClicked">
      <xdr:nvPicPr>
        <xdr:cNvPr id="3111" name="BEx3GSTMH9TP7K0H6YCQYJI1MOVC" hidden="1">
          <a:extLst>
            <a:ext uri="{FF2B5EF4-FFF2-40B4-BE49-F238E27FC236}">
              <a16:creationId xmlns=""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 macro="[1]!DesignIconClicked">
      <xdr:nvPicPr>
        <xdr:cNvPr id="3112" name="BExKRQRBU4YG6145MP0RHXJFPEGM" hidden="1">
          <a:extLst>
            <a:ext uri="{FF2B5EF4-FFF2-40B4-BE49-F238E27FC236}">
              <a16:creationId xmlns=""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 macro="[1]!DesignIconClicked">
      <xdr:nvPicPr>
        <xdr:cNvPr id="3113" name="BExMQIQP3LB9Z5YSUWNF0JGFV33R" hidden="1">
          <a:extLst>
            <a:ext uri="{FF2B5EF4-FFF2-40B4-BE49-F238E27FC236}">
              <a16:creationId xmlns=""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 macro="[1]!DesignIconClicked">
      <xdr:nvPicPr>
        <xdr:cNvPr id="3114" name="BExB2TMIKI1ND0Q7COI2AW61PBSD" hidden="1">
          <a:extLst>
            <a:ext uri="{FF2B5EF4-FFF2-40B4-BE49-F238E27FC236}">
              <a16:creationId xmlns=""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 macro="[1]!DesignIconClicked">
      <xdr:nvPicPr>
        <xdr:cNvPr id="3115" name="BExGPSEJEX37UKFPTVV1WERKSG54" hidden="1">
          <a:extLst>
            <a:ext uri="{FF2B5EF4-FFF2-40B4-BE49-F238E27FC236}">
              <a16:creationId xmlns=""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 macro="[1]!DesignIconClicked">
      <xdr:nvPicPr>
        <xdr:cNvPr id="3116" name="BEx7IEL2X2EOW0P4TFS7X0QH8ZXI" hidden="1">
          <a:extLst>
            <a:ext uri="{FF2B5EF4-FFF2-40B4-BE49-F238E27FC236}">
              <a16:creationId xmlns=""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 macro="[1]!DesignIconClicked">
      <xdr:nvPicPr>
        <xdr:cNvPr id="3117" name="BExO7NI9QBLS19JRUKM6IWXN9OOK" hidden="1">
          <a:extLst>
            <a:ext uri="{FF2B5EF4-FFF2-40B4-BE49-F238E27FC236}">
              <a16:creationId xmlns=""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8" name="BExIUCIWENAH3Y6YPHNZP1FAAY10" hidden="1">
          <a:extLst>
            <a:ext uri="{FF2B5EF4-FFF2-40B4-BE49-F238E27FC236}">
              <a16:creationId xmlns=""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9" name="BExGXP9OE5Z8HOBOJ95ESG2D6DUV" hidden="1">
          <a:extLst>
            <a:ext uri="{FF2B5EF4-FFF2-40B4-BE49-F238E27FC236}">
              <a16:creationId xmlns=""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 macro="[1]!DesignIconClicked">
      <xdr:nvPicPr>
        <xdr:cNvPr id="3120" name="BExW2Y0W45S531GFG2P4UIMGFRG4" hidden="1">
          <a:extLst>
            <a:ext uri="{FF2B5EF4-FFF2-40B4-BE49-F238E27FC236}">
              <a16:creationId xmlns=""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 macro="[1]!DesignIconClicked">
      <xdr:nvPicPr>
        <xdr:cNvPr id="3121" name="BExEVMGHLGEICJ8WR2F8QMAK8MOQ" hidden="1">
          <a:extLst>
            <a:ext uri="{FF2B5EF4-FFF2-40B4-BE49-F238E27FC236}">
              <a16:creationId xmlns=""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 macro="[1]!DesignIconClicked">
      <xdr:nvPicPr>
        <xdr:cNvPr id="3122" name="BExW18VRO3YYJYUKZP64P0K2VUVG" hidden="1">
          <a:extLst>
            <a:ext uri="{FF2B5EF4-FFF2-40B4-BE49-F238E27FC236}">
              <a16:creationId xmlns=""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 macro="[1]!DesignIconClicked">
      <xdr:nvPicPr>
        <xdr:cNvPr id="3123" name="BExGZGI5S5R45KCZFSLCBJP7YMA9" hidden="1">
          <a:extLst>
            <a:ext uri="{FF2B5EF4-FFF2-40B4-BE49-F238E27FC236}">
              <a16:creationId xmlns=""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 macro="[1]!DesignIconClicked">
      <xdr:nvPicPr>
        <xdr:cNvPr id="3124" name="BExRZZ3WB3HNDSA3YLJZAVFLF3HL" hidden="1">
          <a:extLst>
            <a:ext uri="{FF2B5EF4-FFF2-40B4-BE49-F238E27FC236}">
              <a16:creationId xmlns=""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 macro="[1]!DesignIconClicked">
      <xdr:nvPicPr>
        <xdr:cNvPr id="3125" name="BExMOSEG137YQHOQYSSQSHG5YH46" hidden="1">
          <a:extLst>
            <a:ext uri="{FF2B5EF4-FFF2-40B4-BE49-F238E27FC236}">
              <a16:creationId xmlns=""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 macro="[1]!DesignIconClicked">
      <xdr:nvPicPr>
        <xdr:cNvPr id="3126" name="BEx9HTN86LBSCYFYUY5JZ2A0F24K" hidden="1">
          <a:extLst>
            <a:ext uri="{FF2B5EF4-FFF2-40B4-BE49-F238E27FC236}">
              <a16:creationId xmlns=""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 macro="[1]!DesignIconClicked">
      <xdr:nvPicPr>
        <xdr:cNvPr id="3127" name="BExB33T7Z2C85T2SWCWZE05VGKUX" hidden="1">
          <a:extLst>
            <a:ext uri="{FF2B5EF4-FFF2-40B4-BE49-F238E27FC236}">
              <a16:creationId xmlns=""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8" name="BExOB414H67P2GMM86OZXUMXUY0N" hidden="1">
          <a:extLst>
            <a:ext uri="{FF2B5EF4-FFF2-40B4-BE49-F238E27FC236}">
              <a16:creationId xmlns=""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9" name="BEx3SW4UFVAXMRG40ZJOQLT2VED0" hidden="1">
          <a:extLst>
            <a:ext uri="{FF2B5EF4-FFF2-40B4-BE49-F238E27FC236}">
              <a16:creationId xmlns=""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 macro="[1]!DesignIconClicked">
      <xdr:nvPicPr>
        <xdr:cNvPr id="3130" name="BEx1MITTG5I0O7A3WINGWM41U3WZ" hidden="1">
          <a:extLst>
            <a:ext uri="{FF2B5EF4-FFF2-40B4-BE49-F238E27FC236}">
              <a16:creationId xmlns=""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 macro="[1]!DesignIconClicked">
      <xdr:nvPicPr>
        <xdr:cNvPr id="3131" name="BExISOFU7F2872HHSFRPPIDUU3QF" hidden="1">
          <a:extLst>
            <a:ext uri="{FF2B5EF4-FFF2-40B4-BE49-F238E27FC236}">
              <a16:creationId xmlns=""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 macro="[1]!DesignIconClicked">
      <xdr:nvPicPr>
        <xdr:cNvPr id="3132" name="BEx5KT5VA9BZASN43MUN3W9869C2" hidden="1">
          <a:extLst>
            <a:ext uri="{FF2B5EF4-FFF2-40B4-BE49-F238E27FC236}">
              <a16:creationId xmlns=""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 macro="[1]!DesignIconClicked">
      <xdr:nvPicPr>
        <xdr:cNvPr id="3133" name="BExKJBWTGIAOWC6UP1RI7AZ4GF6L" hidden="1">
          <a:extLst>
            <a:ext uri="{FF2B5EF4-FFF2-40B4-BE49-F238E27FC236}">
              <a16:creationId xmlns=""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 macro="[1]!DesignIconClicked">
      <xdr:nvPicPr>
        <xdr:cNvPr id="3134" name="BEx95WH41UYDY86TGWRNJBJREMHO" hidden="1">
          <a:extLst>
            <a:ext uri="{FF2B5EF4-FFF2-40B4-BE49-F238E27FC236}">
              <a16:creationId xmlns=""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 macro="[1]!DesignIconClicked">
      <xdr:nvPicPr>
        <xdr:cNvPr id="3135" name="BExQ2JOB7LLXXQ1WH2YV0Y1KX8FZ" hidden="1">
          <a:extLst>
            <a:ext uri="{FF2B5EF4-FFF2-40B4-BE49-F238E27FC236}">
              <a16:creationId xmlns=""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=""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=""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=""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=""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>
          <a:extLst>
            <a:ext uri="{FF2B5EF4-FFF2-40B4-BE49-F238E27FC236}">
              <a16:creationId xmlns=""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 hidden="1">
          <a:extLst>
            <a:ext uri="{FF2B5EF4-FFF2-40B4-BE49-F238E27FC236}">
              <a16:creationId xmlns=""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absoluteAnchor>
    <xdr:pos x="762000" y="1104900"/>
    <xdr:ext cx="2482850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=""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=""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0977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4505325" y="1104900"/>
    <xdr:ext cx="2482850" cy="0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=""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=""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=""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=""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=""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=""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=""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=""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5310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4505325" y="1104900"/>
    <xdr:ext cx="2482850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=""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=""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552575"/>
    <xdr:ext cx="0" cy="1416050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=""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=""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=""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15"/>
  <sheetViews>
    <sheetView workbookViewId="0"/>
  </sheetViews>
  <sheetFormatPr baseColWidth="10" defaultColWidth="9.33203125" defaultRowHeight="11.25" x14ac:dyDescent="0.2"/>
  <cols>
    <col min="3" max="4" width="9.332031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6" t="s">
        <v>4</v>
      </c>
      <c r="D14" s="16"/>
    </row>
    <row r="15" spans="1:4" x14ac:dyDescent="0.2">
      <c r="C15" s="10"/>
      <c r="D15" s="10"/>
    </row>
  </sheetData>
  <phoneticPr fontId="3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S67"/>
  <sheetViews>
    <sheetView showGridLines="0" workbookViewId="0">
      <selection activeCell="G23" sqref="G23"/>
    </sheetView>
  </sheetViews>
  <sheetFormatPr baseColWidth="10" defaultColWidth="9.33203125" defaultRowHeight="11.25" x14ac:dyDescent="0.2"/>
  <cols>
    <col min="1" max="1" width="3.1640625" customWidth="1"/>
    <col min="2" max="2" width="1.33203125" customWidth="1"/>
    <col min="3" max="3" width="19" hidden="1" customWidth="1"/>
    <col min="4" max="4" width="15.33203125" hidden="1" customWidth="1"/>
    <col min="5" max="5" width="8.83203125" hidden="1" customWidth="1"/>
    <col min="6" max="6" width="8.83203125" customWidth="1"/>
    <col min="7" max="7" width="55.83203125" bestFit="1" customWidth="1"/>
    <col min="8" max="8" width="23" bestFit="1" customWidth="1"/>
    <col min="9" max="9" width="24.33203125" bestFit="1" customWidth="1"/>
    <col min="10" max="10" width="20.83203125" bestFit="1" customWidth="1"/>
    <col min="11" max="11" width="22.33203125" bestFit="1" customWidth="1"/>
    <col min="12" max="12" width="20.5" bestFit="1" customWidth="1"/>
    <col min="13" max="32" width="9.33203125" customWidth="1"/>
    <col min="33" max="33" width="15.5" bestFit="1" customWidth="1"/>
  </cols>
  <sheetData>
    <row r="1" spans="1:19" ht="24" customHeight="1" x14ac:dyDescent="0.2">
      <c r="E1" s="11"/>
      <c r="F1" s="18" t="s">
        <v>6</v>
      </c>
    </row>
    <row r="2" spans="1:19" s="6" customFormat="1" ht="33.75" customHeight="1" x14ac:dyDescent="0.2">
      <c r="D2" s="7"/>
      <c r="E2" s="7"/>
      <c r="F2" s="7"/>
      <c r="G2" s="7"/>
      <c r="H2" s="15" t="s">
        <v>9</v>
      </c>
      <c r="I2" s="17" t="s">
        <v>10</v>
      </c>
      <c r="J2" s="7"/>
      <c r="K2" s="15" t="s">
        <v>28</v>
      </c>
      <c r="L2" s="17" t="s">
        <v>265</v>
      </c>
      <c r="M2" s="7"/>
      <c r="N2" s="7"/>
      <c r="O2" s="7"/>
      <c r="P2" s="7"/>
      <c r="Q2" s="7"/>
      <c r="R2" s="7"/>
      <c r="S2" s="7"/>
    </row>
    <row r="3" spans="1:19" s="6" customFormat="1" ht="18" customHeight="1" x14ac:dyDescent="0.2">
      <c r="A3" s="8"/>
    </row>
    <row r="5" spans="1:19" ht="12.75" hidden="1" x14ac:dyDescent="0.2">
      <c r="G5" s="9" t="s">
        <v>1</v>
      </c>
      <c r="H5" s="4"/>
      <c r="I5" s="4"/>
      <c r="J5" s="4"/>
      <c r="K5" s="5"/>
    </row>
    <row r="6" spans="1:19" hidden="1" x14ac:dyDescent="0.2">
      <c r="C6" s="2"/>
      <c r="D6" s="2"/>
      <c r="E6" s="1"/>
      <c r="F6" s="1"/>
      <c r="G6" s="34" t="s">
        <v>9</v>
      </c>
      <c r="H6" s="35" t="s">
        <v>10</v>
      </c>
      <c r="I6" s="12"/>
      <c r="J6" s="36" t="s">
        <v>18</v>
      </c>
      <c r="K6" s="37" t="s">
        <v>271</v>
      </c>
    </row>
    <row r="7" spans="1:19" hidden="1" x14ac:dyDescent="0.2">
      <c r="C7" s="2"/>
      <c r="D7" s="2"/>
      <c r="E7" s="1"/>
      <c r="F7" s="1"/>
      <c r="G7" s="32" t="s">
        <v>15</v>
      </c>
      <c r="H7" s="33" t="s">
        <v>268</v>
      </c>
      <c r="I7" s="13"/>
      <c r="J7" s="30" t="s">
        <v>11</v>
      </c>
      <c r="K7" s="31" t="s">
        <v>267</v>
      </c>
    </row>
    <row r="8" spans="1:19" hidden="1" x14ac:dyDescent="0.2">
      <c r="C8" s="2"/>
      <c r="D8" s="2"/>
      <c r="E8" s="1"/>
      <c r="F8" s="1"/>
      <c r="G8" s="32" t="s">
        <v>8</v>
      </c>
      <c r="H8" s="33" t="s">
        <v>261</v>
      </c>
      <c r="I8" s="13"/>
      <c r="J8" s="30" t="s">
        <v>29</v>
      </c>
      <c r="K8" s="31" t="s">
        <v>270</v>
      </c>
    </row>
    <row r="9" spans="1:19" hidden="1" x14ac:dyDescent="0.2">
      <c r="C9" s="2"/>
      <c r="D9" s="2"/>
      <c r="E9" s="1"/>
      <c r="F9" s="1"/>
      <c r="G9" s="32" t="s">
        <v>16</v>
      </c>
      <c r="H9" s="33" t="s">
        <v>17</v>
      </c>
      <c r="I9" s="13"/>
      <c r="J9" s="30" t="s">
        <v>28</v>
      </c>
      <c r="K9" s="31" t="s">
        <v>265</v>
      </c>
    </row>
    <row r="10" spans="1:19" hidden="1" x14ac:dyDescent="0.2">
      <c r="C10" s="2"/>
      <c r="E10" s="1"/>
      <c r="F10" s="1"/>
      <c r="G10" s="32" t="s">
        <v>13</v>
      </c>
      <c r="H10" s="33" t="s">
        <v>14</v>
      </c>
      <c r="I10" s="13"/>
      <c r="J10" s="30" t="s">
        <v>7</v>
      </c>
      <c r="K10" s="31" t="s">
        <v>272</v>
      </c>
    </row>
    <row r="11" spans="1:19" hidden="1" x14ac:dyDescent="0.2">
      <c r="D11" s="2"/>
      <c r="E11" s="1"/>
      <c r="F11" s="1"/>
      <c r="G11" s="28" t="s">
        <v>5</v>
      </c>
      <c r="H11" s="29" t="s">
        <v>6</v>
      </c>
      <c r="I11" s="14"/>
      <c r="J11" s="38" t="s">
        <v>7</v>
      </c>
      <c r="K11" s="39" t="s">
        <v>269</v>
      </c>
    </row>
    <row r="14" spans="1:19" ht="12.75" x14ac:dyDescent="0.2">
      <c r="C14" s="16" t="s">
        <v>4</v>
      </c>
      <c r="D14" s="16"/>
      <c r="G14" s="16" t="s">
        <v>2</v>
      </c>
      <c r="H14" s="16"/>
      <c r="I14" s="16"/>
      <c r="J14" s="16"/>
      <c r="K14" s="16"/>
      <c r="L14" s="16"/>
    </row>
    <row r="15" spans="1:19" x14ac:dyDescent="0.2">
      <c r="C15" s="25" t="s">
        <v>19</v>
      </c>
      <c r="D15" s="25" t="s">
        <v>20</v>
      </c>
      <c r="G15" s="19" t="s">
        <v>20</v>
      </c>
      <c r="H15" s="20" t="s">
        <v>30</v>
      </c>
      <c r="I15" s="20" t="s">
        <v>31</v>
      </c>
      <c r="J15" s="20" t="s">
        <v>32</v>
      </c>
      <c r="K15" s="20" t="s">
        <v>33</v>
      </c>
      <c r="L15" s="20" t="s">
        <v>34</v>
      </c>
    </row>
    <row r="16" spans="1:19" x14ac:dyDescent="0.2">
      <c r="C16" s="26" t="s">
        <v>21</v>
      </c>
      <c r="D16" s="26" t="s">
        <v>20</v>
      </c>
      <c r="G16" s="20" t="s">
        <v>35</v>
      </c>
      <c r="H16" s="22">
        <v>0</v>
      </c>
      <c r="I16" s="22">
        <v>0</v>
      </c>
      <c r="J16" s="23">
        <v>0</v>
      </c>
      <c r="K16" s="23">
        <v>0</v>
      </c>
      <c r="L16" s="23">
        <v>0</v>
      </c>
    </row>
    <row r="17" spans="3:12" x14ac:dyDescent="0.2">
      <c r="C17" s="26" t="s">
        <v>22</v>
      </c>
      <c r="D17" s="26" t="s">
        <v>20</v>
      </c>
      <c r="G17" s="20" t="s">
        <v>36</v>
      </c>
      <c r="H17" s="22">
        <v>0</v>
      </c>
      <c r="I17" s="22">
        <v>0</v>
      </c>
      <c r="J17" s="23">
        <v>0</v>
      </c>
      <c r="K17" s="23">
        <v>0</v>
      </c>
      <c r="L17" s="23">
        <v>0</v>
      </c>
    </row>
    <row r="18" spans="3:12" x14ac:dyDescent="0.2">
      <c r="C18" s="26" t="s">
        <v>263</v>
      </c>
      <c r="D18" s="26" t="s">
        <v>20</v>
      </c>
      <c r="G18" s="20" t="s">
        <v>37</v>
      </c>
      <c r="H18" s="22">
        <v>0</v>
      </c>
      <c r="I18" s="22">
        <v>0</v>
      </c>
      <c r="J18" s="24">
        <v>2697592194.3099999</v>
      </c>
      <c r="K18" s="24">
        <v>1107353894.46</v>
      </c>
      <c r="L18" s="24">
        <v>3677608151.71</v>
      </c>
    </row>
    <row r="19" spans="3:12" x14ac:dyDescent="0.2">
      <c r="C19" s="26" t="s">
        <v>23</v>
      </c>
      <c r="D19" s="26" t="s">
        <v>20</v>
      </c>
      <c r="G19" s="20" t="s">
        <v>38</v>
      </c>
      <c r="H19" s="22">
        <v>0</v>
      </c>
      <c r="I19" s="22">
        <v>0</v>
      </c>
      <c r="J19" s="24">
        <v>654951530.98000002</v>
      </c>
      <c r="K19" s="24">
        <v>371428173.56</v>
      </c>
      <c r="L19" s="24">
        <v>1138302704.73</v>
      </c>
    </row>
    <row r="20" spans="3:12" x14ac:dyDescent="0.2">
      <c r="C20" s="26" t="s">
        <v>24</v>
      </c>
      <c r="D20" s="26" t="s">
        <v>20</v>
      </c>
      <c r="G20" s="20" t="s">
        <v>39</v>
      </c>
      <c r="H20" s="22">
        <v>0</v>
      </c>
      <c r="I20" s="22">
        <v>0</v>
      </c>
      <c r="J20" s="24">
        <v>53698553.210000001</v>
      </c>
      <c r="K20" s="24">
        <v>43441587.810000002</v>
      </c>
      <c r="L20" s="24">
        <v>648788518.20000005</v>
      </c>
    </row>
    <row r="21" spans="3:12" x14ac:dyDescent="0.2">
      <c r="C21" s="26" t="s">
        <v>25</v>
      </c>
      <c r="D21" s="26" t="s">
        <v>20</v>
      </c>
      <c r="G21" s="20" t="s">
        <v>40</v>
      </c>
      <c r="H21" s="22">
        <v>0</v>
      </c>
      <c r="I21" s="22">
        <v>0</v>
      </c>
      <c r="J21" s="21"/>
      <c r="K21" s="21"/>
      <c r="L21" s="21"/>
    </row>
    <row r="22" spans="3:12" x14ac:dyDescent="0.2">
      <c r="C22" s="26" t="s">
        <v>16</v>
      </c>
      <c r="D22" s="26" t="s">
        <v>20</v>
      </c>
      <c r="G22" s="20" t="s">
        <v>41</v>
      </c>
      <c r="H22" s="22">
        <v>0</v>
      </c>
      <c r="I22" s="22">
        <v>0</v>
      </c>
      <c r="J22" s="24">
        <v>356184486</v>
      </c>
      <c r="K22" s="24">
        <v>236503752</v>
      </c>
      <c r="L22" s="24">
        <v>1120854151.05</v>
      </c>
    </row>
    <row r="23" spans="3:12" x14ac:dyDescent="0.2">
      <c r="C23" s="26" t="s">
        <v>26</v>
      </c>
      <c r="D23" s="26" t="s">
        <v>20</v>
      </c>
      <c r="G23" s="20" t="s">
        <v>42</v>
      </c>
      <c r="H23" s="22">
        <v>0</v>
      </c>
      <c r="I23" s="22">
        <v>0</v>
      </c>
      <c r="J23" s="24">
        <v>1632728618.1199999</v>
      </c>
      <c r="K23" s="24">
        <v>455951375.08999997</v>
      </c>
      <c r="L23" s="24">
        <v>769633771.73000002</v>
      </c>
    </row>
    <row r="24" spans="3:12" x14ac:dyDescent="0.2">
      <c r="C24" s="27" t="s">
        <v>27</v>
      </c>
      <c r="D24" s="27" t="s">
        <v>20</v>
      </c>
      <c r="G24" s="20" t="s">
        <v>43</v>
      </c>
      <c r="H24" s="22">
        <v>0</v>
      </c>
      <c r="I24" s="22">
        <v>0</v>
      </c>
      <c r="J24" s="21"/>
      <c r="K24" s="21"/>
      <c r="L24" s="21"/>
    </row>
    <row r="25" spans="3:12" x14ac:dyDescent="0.2">
      <c r="G25" s="20" t="s">
        <v>44</v>
      </c>
      <c r="H25" s="22">
        <v>0</v>
      </c>
      <c r="I25" s="22">
        <v>0</v>
      </c>
      <c r="J25" s="24">
        <v>29006</v>
      </c>
      <c r="K25" s="24">
        <v>29006</v>
      </c>
      <c r="L25" s="24">
        <v>29006</v>
      </c>
    </row>
    <row r="26" spans="3:12" x14ac:dyDescent="0.2">
      <c r="G26" s="20" t="s">
        <v>45</v>
      </c>
      <c r="H26" s="22">
        <v>0</v>
      </c>
      <c r="I26" s="22">
        <v>0</v>
      </c>
      <c r="J26" s="24">
        <v>1332014663.8499999</v>
      </c>
      <c r="K26" s="24">
        <v>835077205.38</v>
      </c>
      <c r="L26" s="24">
        <v>3204634354.2600002</v>
      </c>
    </row>
    <row r="27" spans="3:12" x14ac:dyDescent="0.2">
      <c r="G27" s="20" t="s">
        <v>46</v>
      </c>
      <c r="H27" s="22">
        <v>0</v>
      </c>
      <c r="I27" s="22">
        <v>0</v>
      </c>
      <c r="J27" s="23">
        <v>0</v>
      </c>
      <c r="K27" s="23">
        <v>0</v>
      </c>
      <c r="L27" s="23">
        <v>0</v>
      </c>
    </row>
    <row r="28" spans="3:12" x14ac:dyDescent="0.2">
      <c r="G28" s="20" t="s">
        <v>47</v>
      </c>
      <c r="H28" s="22">
        <v>0</v>
      </c>
      <c r="I28" s="22">
        <v>0</v>
      </c>
      <c r="J28" s="24">
        <v>39501.97</v>
      </c>
      <c r="K28" s="24">
        <v>39490.47</v>
      </c>
      <c r="L28" s="24">
        <v>39501.97</v>
      </c>
    </row>
    <row r="29" spans="3:12" x14ac:dyDescent="0.2">
      <c r="G29" s="20" t="s">
        <v>48</v>
      </c>
      <c r="H29" s="22">
        <v>0</v>
      </c>
      <c r="I29" s="22">
        <v>0</v>
      </c>
      <c r="J29" s="24">
        <v>528200041.80000001</v>
      </c>
      <c r="K29" s="24">
        <v>62918185.780000001</v>
      </c>
      <c r="L29" s="24">
        <v>2383578277.5700002</v>
      </c>
    </row>
    <row r="30" spans="3:12" x14ac:dyDescent="0.2">
      <c r="G30" s="20" t="s">
        <v>49</v>
      </c>
      <c r="H30" s="22">
        <v>0</v>
      </c>
      <c r="I30" s="22">
        <v>0</v>
      </c>
      <c r="J30" s="24">
        <v>70695.61</v>
      </c>
      <c r="K30" s="24">
        <v>7313.36</v>
      </c>
      <c r="L30" s="24">
        <v>-78910.75</v>
      </c>
    </row>
    <row r="31" spans="3:12" x14ac:dyDescent="0.2">
      <c r="G31" s="20" t="s">
        <v>50</v>
      </c>
      <c r="H31" s="22">
        <v>0</v>
      </c>
      <c r="I31" s="22">
        <v>0</v>
      </c>
      <c r="J31" s="24">
        <v>53103036.469999999</v>
      </c>
      <c r="K31" s="24">
        <v>39637222.780000001</v>
      </c>
      <c r="L31" s="24">
        <v>57595651.039999999</v>
      </c>
    </row>
    <row r="32" spans="3:12" x14ac:dyDescent="0.2">
      <c r="G32" s="20" t="s">
        <v>51</v>
      </c>
      <c r="H32" s="22">
        <v>0</v>
      </c>
      <c r="I32" s="22">
        <v>0</v>
      </c>
      <c r="J32" s="24">
        <v>28935986.23</v>
      </c>
      <c r="K32" s="24">
        <v>47996401.299999997</v>
      </c>
      <c r="L32" s="24">
        <v>40123569.890000001</v>
      </c>
    </row>
    <row r="33" spans="7:12" x14ac:dyDescent="0.2">
      <c r="G33" s="20" t="s">
        <v>52</v>
      </c>
      <c r="H33" s="22">
        <v>0</v>
      </c>
      <c r="I33" s="22">
        <v>0</v>
      </c>
      <c r="J33" s="24">
        <v>721665401.76999998</v>
      </c>
      <c r="K33" s="24">
        <v>684478591.69000006</v>
      </c>
      <c r="L33" s="24">
        <v>723376264.53999996</v>
      </c>
    </row>
    <row r="34" spans="7:12" x14ac:dyDescent="0.2">
      <c r="G34" s="20" t="s">
        <v>53</v>
      </c>
      <c r="H34" s="22">
        <v>0</v>
      </c>
      <c r="I34" s="22">
        <v>0</v>
      </c>
      <c r="J34" s="24">
        <v>366264146.16000003</v>
      </c>
      <c r="K34" s="24">
        <v>281843166.63</v>
      </c>
      <c r="L34" s="24">
        <v>337287308.64999998</v>
      </c>
    </row>
    <row r="35" spans="7:12" x14ac:dyDescent="0.2">
      <c r="G35" s="20" t="s">
        <v>54</v>
      </c>
      <c r="H35" s="22">
        <v>0</v>
      </c>
      <c r="I35" s="22">
        <v>0</v>
      </c>
      <c r="J35" s="21"/>
      <c r="K35" s="21"/>
      <c r="L35" s="21"/>
    </row>
    <row r="36" spans="7:12" x14ac:dyDescent="0.2">
      <c r="G36" s="20" t="s">
        <v>55</v>
      </c>
      <c r="H36" s="22">
        <v>0</v>
      </c>
      <c r="I36" s="22">
        <v>0</v>
      </c>
      <c r="J36" s="21"/>
      <c r="K36" s="21"/>
      <c r="L36" s="21"/>
    </row>
    <row r="37" spans="7:12" x14ac:dyDescent="0.2">
      <c r="G37" s="20" t="s">
        <v>56</v>
      </c>
      <c r="H37" s="22">
        <v>0</v>
      </c>
      <c r="I37" s="22">
        <v>0</v>
      </c>
      <c r="J37" s="21"/>
      <c r="K37" s="21"/>
      <c r="L37" s="21"/>
    </row>
    <row r="38" spans="7:12" x14ac:dyDescent="0.2">
      <c r="G38" s="20" t="s">
        <v>57</v>
      </c>
      <c r="H38" s="22">
        <v>0</v>
      </c>
      <c r="I38" s="22">
        <v>0</v>
      </c>
      <c r="J38" s="24">
        <v>366264146.16000003</v>
      </c>
      <c r="K38" s="24">
        <v>281843166.63</v>
      </c>
      <c r="L38" s="24">
        <v>337287308.64999998</v>
      </c>
    </row>
    <row r="39" spans="7:12" x14ac:dyDescent="0.2">
      <c r="G39" s="20" t="s">
        <v>58</v>
      </c>
      <c r="H39" s="22">
        <v>0</v>
      </c>
      <c r="I39" s="22">
        <v>0</v>
      </c>
      <c r="J39" s="21"/>
      <c r="K39" s="21"/>
      <c r="L39" s="21"/>
    </row>
    <row r="40" spans="7:12" x14ac:dyDescent="0.2">
      <c r="G40" s="20" t="s">
        <v>59</v>
      </c>
      <c r="H40" s="22">
        <v>0</v>
      </c>
      <c r="I40" s="22">
        <v>0</v>
      </c>
      <c r="J40" s="21"/>
      <c r="K40" s="21"/>
      <c r="L40" s="21"/>
    </row>
    <row r="41" spans="7:12" x14ac:dyDescent="0.2">
      <c r="G41" s="20" t="s">
        <v>60</v>
      </c>
      <c r="H41" s="22">
        <v>0</v>
      </c>
      <c r="I41" s="22">
        <v>0</v>
      </c>
      <c r="J41" s="21"/>
      <c r="K41" s="21"/>
      <c r="L41" s="21"/>
    </row>
    <row r="42" spans="7:12" x14ac:dyDescent="0.2">
      <c r="G42" s="20" t="s">
        <v>61</v>
      </c>
      <c r="H42" s="22">
        <v>0</v>
      </c>
      <c r="I42" s="22">
        <v>0</v>
      </c>
      <c r="J42" s="21"/>
      <c r="K42" s="21"/>
      <c r="L42" s="21"/>
    </row>
    <row r="43" spans="7:12" x14ac:dyDescent="0.2">
      <c r="G43" s="20" t="s">
        <v>62</v>
      </c>
      <c r="H43" s="22">
        <v>0</v>
      </c>
      <c r="I43" s="22">
        <v>0</v>
      </c>
      <c r="J43" s="21"/>
      <c r="K43" s="21"/>
      <c r="L43" s="21"/>
    </row>
    <row r="44" spans="7:12" x14ac:dyDescent="0.2">
      <c r="G44" s="20" t="s">
        <v>63</v>
      </c>
      <c r="H44" s="22">
        <v>0</v>
      </c>
      <c r="I44" s="22">
        <v>0</v>
      </c>
      <c r="J44" s="21"/>
      <c r="K44" s="21"/>
      <c r="L44" s="21"/>
    </row>
    <row r="45" spans="7:12" x14ac:dyDescent="0.2">
      <c r="G45" s="20" t="s">
        <v>64</v>
      </c>
      <c r="H45" s="22">
        <v>0</v>
      </c>
      <c r="I45" s="22">
        <v>0</v>
      </c>
      <c r="J45" s="21"/>
      <c r="K45" s="21"/>
      <c r="L45" s="21"/>
    </row>
    <row r="46" spans="7:12" x14ac:dyDescent="0.2">
      <c r="G46" s="20" t="s">
        <v>65</v>
      </c>
      <c r="H46" s="22">
        <v>0</v>
      </c>
      <c r="I46" s="22">
        <v>0</v>
      </c>
      <c r="J46" s="24">
        <v>486820.21</v>
      </c>
      <c r="K46" s="24">
        <v>578456.49</v>
      </c>
      <c r="L46" s="24">
        <v>486820.21</v>
      </c>
    </row>
    <row r="47" spans="7:12" x14ac:dyDescent="0.2">
      <c r="G47" s="20" t="s">
        <v>66</v>
      </c>
      <c r="H47" s="22">
        <v>0</v>
      </c>
      <c r="I47" s="22">
        <v>0</v>
      </c>
      <c r="J47" s="21"/>
      <c r="K47" s="21"/>
      <c r="L47" s="21"/>
    </row>
    <row r="48" spans="7:12" x14ac:dyDescent="0.2">
      <c r="G48" s="20" t="s">
        <v>67</v>
      </c>
      <c r="H48" s="22">
        <v>0</v>
      </c>
      <c r="I48" s="22">
        <v>0</v>
      </c>
      <c r="J48" s="21"/>
      <c r="K48" s="21"/>
      <c r="L48" s="21"/>
    </row>
    <row r="49" spans="7:12" x14ac:dyDescent="0.2">
      <c r="G49" s="20" t="s">
        <v>68</v>
      </c>
      <c r="H49" s="22">
        <v>0</v>
      </c>
      <c r="I49" s="22">
        <v>0</v>
      </c>
      <c r="J49" s="21"/>
      <c r="K49" s="21"/>
      <c r="L49" s="21"/>
    </row>
    <row r="50" spans="7:12" x14ac:dyDescent="0.2">
      <c r="G50" s="20" t="s">
        <v>69</v>
      </c>
      <c r="H50" s="22">
        <v>0</v>
      </c>
      <c r="I50" s="22">
        <v>0</v>
      </c>
      <c r="J50" s="23">
        <v>0</v>
      </c>
      <c r="K50" s="23">
        <v>0</v>
      </c>
      <c r="L50" s="23">
        <v>0</v>
      </c>
    </row>
    <row r="51" spans="7:12" x14ac:dyDescent="0.2">
      <c r="G51" s="20" t="s">
        <v>70</v>
      </c>
      <c r="H51" s="22">
        <v>0</v>
      </c>
      <c r="I51" s="22">
        <v>0</v>
      </c>
      <c r="J51" s="23">
        <v>0</v>
      </c>
      <c r="K51" s="23">
        <v>0</v>
      </c>
      <c r="L51" s="23">
        <v>0</v>
      </c>
    </row>
    <row r="52" spans="7:12" x14ac:dyDescent="0.2">
      <c r="G52" s="20" t="s">
        <v>71</v>
      </c>
      <c r="H52" s="22">
        <v>0</v>
      </c>
      <c r="I52" s="22">
        <v>0</v>
      </c>
      <c r="J52" s="21"/>
      <c r="K52" s="21"/>
      <c r="L52" s="21"/>
    </row>
    <row r="53" spans="7:12" x14ac:dyDescent="0.2">
      <c r="G53" s="20" t="s">
        <v>72</v>
      </c>
      <c r="H53" s="22">
        <v>0</v>
      </c>
      <c r="I53" s="22">
        <v>0</v>
      </c>
      <c r="J53" s="23">
        <v>0</v>
      </c>
      <c r="K53" s="21"/>
      <c r="L53" s="23">
        <v>0</v>
      </c>
    </row>
    <row r="54" spans="7:12" x14ac:dyDescent="0.2">
      <c r="G54" s="20" t="s">
        <v>73</v>
      </c>
      <c r="H54" s="22">
        <v>0</v>
      </c>
      <c r="I54" s="22">
        <v>0</v>
      </c>
      <c r="J54" s="21"/>
      <c r="K54" s="21"/>
      <c r="L54" s="21"/>
    </row>
    <row r="55" spans="7:12" x14ac:dyDescent="0.2">
      <c r="G55" s="20" t="s">
        <v>74</v>
      </c>
      <c r="H55" s="22">
        <v>0</v>
      </c>
      <c r="I55" s="22">
        <v>0</v>
      </c>
      <c r="J55" s="24">
        <v>4396357824.5299997</v>
      </c>
      <c r="K55" s="24">
        <v>2224852722.96</v>
      </c>
      <c r="L55" s="24">
        <v>7220016634.8299999</v>
      </c>
    </row>
    <row r="56" spans="7:12" x14ac:dyDescent="0.2">
      <c r="G56" s="20" t="s">
        <v>75</v>
      </c>
      <c r="H56" s="22">
        <v>0</v>
      </c>
      <c r="I56" s="22">
        <v>0</v>
      </c>
      <c r="J56" s="23">
        <v>0</v>
      </c>
      <c r="K56" s="23">
        <v>0</v>
      </c>
      <c r="L56" s="23">
        <v>0</v>
      </c>
    </row>
    <row r="57" spans="7:12" x14ac:dyDescent="0.2">
      <c r="G57" s="20" t="s">
        <v>76</v>
      </c>
      <c r="H57" s="22">
        <v>0</v>
      </c>
      <c r="I57" s="22">
        <v>0</v>
      </c>
      <c r="J57" s="24">
        <v>29985063111.560001</v>
      </c>
      <c r="K57" s="24">
        <v>27562301726.75</v>
      </c>
      <c r="L57" s="24">
        <v>29728635587.119999</v>
      </c>
    </row>
    <row r="58" spans="7:12" x14ac:dyDescent="0.2">
      <c r="G58" s="20" t="s">
        <v>77</v>
      </c>
      <c r="H58" s="22">
        <v>0</v>
      </c>
      <c r="I58" s="22">
        <v>0</v>
      </c>
      <c r="J58" s="24">
        <v>180010314.5</v>
      </c>
      <c r="K58" s="24">
        <v>180010314.5</v>
      </c>
      <c r="L58" s="24">
        <v>180010314.5</v>
      </c>
    </row>
    <row r="59" spans="7:12" x14ac:dyDescent="0.2">
      <c r="G59" s="20" t="s">
        <v>78</v>
      </c>
      <c r="H59" s="22">
        <v>0</v>
      </c>
      <c r="I59" s="22">
        <v>0</v>
      </c>
      <c r="J59" s="24">
        <v>39321007144.290001</v>
      </c>
      <c r="K59" s="24">
        <v>26652833539.139999</v>
      </c>
      <c r="L59" s="24">
        <v>39711064940.559998</v>
      </c>
    </row>
    <row r="60" spans="7:12" x14ac:dyDescent="0.2">
      <c r="G60" s="20" t="s">
        <v>79</v>
      </c>
      <c r="H60" s="22">
        <v>0</v>
      </c>
      <c r="I60" s="22">
        <v>0</v>
      </c>
      <c r="J60" s="24">
        <v>4437570170.1599998</v>
      </c>
      <c r="K60" s="24">
        <v>3646680264.54</v>
      </c>
      <c r="L60" s="24">
        <v>4465176964.6000004</v>
      </c>
    </row>
    <row r="61" spans="7:12" x14ac:dyDescent="0.2">
      <c r="G61" s="20" t="s">
        <v>80</v>
      </c>
      <c r="H61" s="22">
        <v>0</v>
      </c>
      <c r="I61" s="22">
        <v>0</v>
      </c>
      <c r="J61" s="24">
        <v>176996568.83000001</v>
      </c>
      <c r="K61" s="24">
        <v>167323450.16</v>
      </c>
      <c r="L61" s="24">
        <v>177048568.83000001</v>
      </c>
    </row>
    <row r="62" spans="7:12" x14ac:dyDescent="0.2">
      <c r="G62" s="20" t="s">
        <v>81</v>
      </c>
      <c r="H62" s="22">
        <v>0</v>
      </c>
      <c r="I62" s="22">
        <v>0</v>
      </c>
      <c r="J62" s="24">
        <v>-1159135562.1900001</v>
      </c>
      <c r="K62" s="24">
        <v>-1139076499.74</v>
      </c>
      <c r="L62" s="24">
        <v>-1165498859.8399999</v>
      </c>
    </row>
    <row r="63" spans="7:12" x14ac:dyDescent="0.2">
      <c r="G63" s="20" t="s">
        <v>82</v>
      </c>
      <c r="H63" s="22">
        <v>0</v>
      </c>
      <c r="I63" s="22">
        <v>0</v>
      </c>
      <c r="J63" s="24">
        <v>32457644.670000002</v>
      </c>
      <c r="K63" s="24">
        <v>32457644.670000002</v>
      </c>
      <c r="L63" s="24">
        <v>32457644.670000002</v>
      </c>
    </row>
    <row r="64" spans="7:12" x14ac:dyDescent="0.2">
      <c r="G64" s="20" t="s">
        <v>83</v>
      </c>
      <c r="H64" s="22">
        <v>0</v>
      </c>
      <c r="I64" s="22">
        <v>0</v>
      </c>
      <c r="J64" s="21"/>
      <c r="K64" s="21"/>
      <c r="L64" s="21"/>
    </row>
    <row r="65" spans="7:12" x14ac:dyDescent="0.2">
      <c r="G65" s="20" t="s">
        <v>84</v>
      </c>
      <c r="H65" s="22">
        <v>0</v>
      </c>
      <c r="I65" s="22">
        <v>0</v>
      </c>
      <c r="J65" s="21"/>
      <c r="K65" s="21"/>
      <c r="L65" s="21"/>
    </row>
    <row r="66" spans="7:12" x14ac:dyDescent="0.2">
      <c r="G66" s="20" t="s">
        <v>85</v>
      </c>
      <c r="H66" s="22">
        <v>0</v>
      </c>
      <c r="I66" s="22">
        <v>0</v>
      </c>
      <c r="J66" s="24">
        <v>72973969391.820007</v>
      </c>
      <c r="K66" s="24">
        <v>57102530440.019997</v>
      </c>
      <c r="L66" s="24">
        <v>73128895160.440002</v>
      </c>
    </row>
    <row r="67" spans="7:12" x14ac:dyDescent="0.2">
      <c r="G67" s="20" t="s">
        <v>86</v>
      </c>
      <c r="H67" s="22">
        <v>0</v>
      </c>
      <c r="I67" s="22">
        <v>0</v>
      </c>
      <c r="J67" s="24">
        <v>77370327216.350006</v>
      </c>
      <c r="K67" s="24">
        <v>59327383162.980003</v>
      </c>
      <c r="L67" s="24">
        <v>80348911795.270004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G14:L80"/>
  <sheetViews>
    <sheetView topLeftCell="A10" workbookViewId="0">
      <selection activeCell="A20" sqref="A20:XFD20"/>
    </sheetView>
  </sheetViews>
  <sheetFormatPr baseColWidth="10" defaultColWidth="9.1640625" defaultRowHeight="11.25" x14ac:dyDescent="0.2"/>
  <cols>
    <col min="1" max="5" width="1.1640625" customWidth="1"/>
    <col min="7" max="7" width="56" bestFit="1" customWidth="1"/>
    <col min="8" max="8" width="23.5" bestFit="1" customWidth="1"/>
    <col min="9" max="9" width="24.83203125" bestFit="1" customWidth="1"/>
    <col min="10" max="10" width="21.5" bestFit="1" customWidth="1"/>
    <col min="11" max="11" width="22.83203125" bestFit="1" customWidth="1"/>
    <col min="12" max="12" width="21.5" bestFit="1" customWidth="1"/>
  </cols>
  <sheetData>
    <row r="14" spans="7:12" ht="12.75" x14ac:dyDescent="0.2">
      <c r="G14" s="16" t="s">
        <v>2</v>
      </c>
      <c r="H14" s="16"/>
      <c r="I14" s="16"/>
      <c r="J14" s="16"/>
      <c r="K14" s="16"/>
      <c r="L14" s="16"/>
    </row>
    <row r="15" spans="7:12" x14ac:dyDescent="0.2">
      <c r="G15" s="19" t="s">
        <v>20</v>
      </c>
      <c r="H15" s="20" t="s">
        <v>30</v>
      </c>
      <c r="I15" s="20" t="s">
        <v>31</v>
      </c>
      <c r="J15" s="20" t="s">
        <v>32</v>
      </c>
      <c r="K15" s="20" t="s">
        <v>33</v>
      </c>
      <c r="L15" s="20" t="s">
        <v>34</v>
      </c>
    </row>
    <row r="16" spans="7:12" x14ac:dyDescent="0.2">
      <c r="G16" s="41" t="s">
        <v>87</v>
      </c>
      <c r="H16" s="21"/>
      <c r="I16" s="21"/>
      <c r="J16" s="21"/>
      <c r="K16" s="21"/>
      <c r="L16" s="23">
        <v>0</v>
      </c>
    </row>
    <row r="17" spans="7:12" x14ac:dyDescent="0.2">
      <c r="G17" s="41" t="s">
        <v>88</v>
      </c>
      <c r="H17" s="21"/>
      <c r="I17" s="21"/>
      <c r="J17" s="21"/>
      <c r="K17" s="21"/>
      <c r="L17" s="23">
        <v>0</v>
      </c>
    </row>
    <row r="18" spans="7:12" x14ac:dyDescent="0.2">
      <c r="G18" s="41" t="s">
        <v>89</v>
      </c>
      <c r="H18" s="40">
        <v>0</v>
      </c>
      <c r="I18" s="40">
        <v>0</v>
      </c>
      <c r="J18" s="24">
        <v>4289743046.9499998</v>
      </c>
      <c r="K18" s="24">
        <v>4262702981.46</v>
      </c>
      <c r="L18" s="24">
        <v>-3454525483.29</v>
      </c>
    </row>
    <row r="19" spans="7:12" x14ac:dyDescent="0.2">
      <c r="G19" s="41" t="s">
        <v>90</v>
      </c>
      <c r="H19" s="40">
        <v>0</v>
      </c>
      <c r="I19" s="40">
        <v>0</v>
      </c>
      <c r="J19" s="24">
        <v>1314081573.49</v>
      </c>
      <c r="K19" s="24">
        <v>763281389.89999998</v>
      </c>
      <c r="L19" s="24">
        <v>-1057989270.66</v>
      </c>
    </row>
    <row r="20" spans="7:12" x14ac:dyDescent="0.2">
      <c r="G20" s="41" t="s">
        <v>91</v>
      </c>
      <c r="H20" s="40">
        <v>0</v>
      </c>
      <c r="I20" s="40">
        <v>0</v>
      </c>
      <c r="J20" s="24">
        <v>933595866.36000001</v>
      </c>
      <c r="K20" s="24">
        <v>1323222562.3499999</v>
      </c>
      <c r="L20" s="24">
        <v>-390268707.54000002</v>
      </c>
    </row>
    <row r="21" spans="7:12" x14ac:dyDescent="0.2">
      <c r="G21" s="41" t="s">
        <v>92</v>
      </c>
      <c r="H21" s="40">
        <v>0</v>
      </c>
      <c r="I21" s="40">
        <v>0</v>
      </c>
      <c r="J21" s="24">
        <v>916836509.72000003</v>
      </c>
      <c r="K21" s="24">
        <v>271458704.29000002</v>
      </c>
      <c r="L21" s="24">
        <v>-129650586.79000001</v>
      </c>
    </row>
    <row r="22" spans="7:12" x14ac:dyDescent="0.2">
      <c r="G22" s="41" t="s">
        <v>93</v>
      </c>
      <c r="H22" s="40">
        <v>0</v>
      </c>
      <c r="I22" s="40">
        <v>0</v>
      </c>
      <c r="J22" s="24">
        <v>70994319.849999994</v>
      </c>
      <c r="K22" s="24">
        <v>69633578.840000004</v>
      </c>
      <c r="L22" s="24">
        <v>-99494165.329999998</v>
      </c>
    </row>
    <row r="23" spans="7:12" x14ac:dyDescent="0.2">
      <c r="G23" s="41" t="s">
        <v>94</v>
      </c>
      <c r="H23" s="40">
        <v>0</v>
      </c>
      <c r="I23" s="40">
        <v>0</v>
      </c>
      <c r="J23" s="24">
        <v>975442829.03999996</v>
      </c>
      <c r="K23" s="24">
        <v>675085793.71000004</v>
      </c>
      <c r="L23" s="24">
        <v>-2077070151.23</v>
      </c>
    </row>
    <row r="24" spans="7:12" x14ac:dyDescent="0.2">
      <c r="G24" s="41" t="s">
        <v>95</v>
      </c>
      <c r="H24" s="40">
        <v>0</v>
      </c>
      <c r="I24" s="40">
        <v>0</v>
      </c>
      <c r="J24" s="24">
        <v>3538321.27</v>
      </c>
      <c r="K24" s="24">
        <v>24642809.010000002</v>
      </c>
      <c r="L24" s="24">
        <v>-184482499.99000001</v>
      </c>
    </row>
    <row r="25" spans="7:12" x14ac:dyDescent="0.2">
      <c r="G25" s="41" t="s">
        <v>96</v>
      </c>
      <c r="H25" s="40">
        <v>0</v>
      </c>
      <c r="I25" s="40">
        <v>0</v>
      </c>
      <c r="J25" s="24">
        <v>3925567</v>
      </c>
      <c r="K25" s="24">
        <v>1130658995.52</v>
      </c>
      <c r="L25" s="24">
        <v>608166751.25</v>
      </c>
    </row>
    <row r="26" spans="7:12" x14ac:dyDescent="0.2">
      <c r="G26" s="41" t="s">
        <v>97</v>
      </c>
      <c r="H26" s="40">
        <v>0</v>
      </c>
      <c r="I26" s="40">
        <v>0</v>
      </c>
      <c r="J26" s="24">
        <v>591776.97</v>
      </c>
      <c r="K26" s="24">
        <v>146326.69</v>
      </c>
      <c r="L26" s="24">
        <v>286211.93</v>
      </c>
    </row>
    <row r="27" spans="7:12" x14ac:dyDescent="0.2">
      <c r="G27" s="41" t="s">
        <v>98</v>
      </c>
      <c r="H27" s="40">
        <v>0</v>
      </c>
      <c r="I27" s="40">
        <v>0</v>
      </c>
      <c r="J27" s="24">
        <v>70736283.25</v>
      </c>
      <c r="K27" s="24">
        <v>4572821.1500000004</v>
      </c>
      <c r="L27" s="24">
        <v>-124023064.93000001</v>
      </c>
    </row>
    <row r="28" spans="7:12" x14ac:dyDescent="0.2">
      <c r="G28" s="41" t="s">
        <v>99</v>
      </c>
      <c r="H28" s="40">
        <v>0</v>
      </c>
      <c r="I28" s="40">
        <v>0</v>
      </c>
      <c r="J28" s="24">
        <v>233333340</v>
      </c>
      <c r="K28" s="24">
        <v>500000000</v>
      </c>
      <c r="L28" s="24">
        <v>-1666666666.6800001</v>
      </c>
    </row>
    <row r="29" spans="7:12" x14ac:dyDescent="0.2">
      <c r="G29" s="41" t="s">
        <v>100</v>
      </c>
      <c r="H29" s="40">
        <v>0</v>
      </c>
      <c r="I29" s="40">
        <v>0</v>
      </c>
      <c r="J29" s="24">
        <v>233333340</v>
      </c>
      <c r="K29" s="24">
        <v>500000000</v>
      </c>
      <c r="L29" s="24">
        <v>-1666666666.6800001</v>
      </c>
    </row>
    <row r="30" spans="7:12" x14ac:dyDescent="0.2">
      <c r="G30" s="41" t="s">
        <v>101</v>
      </c>
      <c r="H30" s="40">
        <v>0</v>
      </c>
      <c r="I30" s="40">
        <v>0</v>
      </c>
      <c r="J30" s="21"/>
      <c r="K30" s="21"/>
      <c r="L30" s="21"/>
    </row>
    <row r="31" spans="7:12" x14ac:dyDescent="0.2">
      <c r="G31" s="41" t="s">
        <v>102</v>
      </c>
      <c r="H31" s="40">
        <v>0</v>
      </c>
      <c r="I31" s="40">
        <v>0</v>
      </c>
      <c r="J31" s="21"/>
      <c r="K31" s="21"/>
      <c r="L31" s="21"/>
    </row>
    <row r="32" spans="7:12" x14ac:dyDescent="0.2">
      <c r="G32" s="41" t="s">
        <v>103</v>
      </c>
      <c r="H32" s="40">
        <v>0</v>
      </c>
      <c r="I32" s="40">
        <v>0</v>
      </c>
      <c r="J32" s="24">
        <v>127482353.45</v>
      </c>
      <c r="K32" s="24">
        <v>791373313.82000005</v>
      </c>
      <c r="L32" s="24">
        <v>-63191474.270000003</v>
      </c>
    </row>
    <row r="33" spans="7:12" x14ac:dyDescent="0.2">
      <c r="G33" s="41" t="s">
        <v>104</v>
      </c>
      <c r="H33" s="40">
        <v>0</v>
      </c>
      <c r="I33" s="40">
        <v>0</v>
      </c>
      <c r="J33" s="24">
        <v>127482353.45</v>
      </c>
      <c r="K33" s="24">
        <v>791373313.82000005</v>
      </c>
      <c r="L33" s="24">
        <v>-63191474.270000003</v>
      </c>
    </row>
    <row r="34" spans="7:12" x14ac:dyDescent="0.2">
      <c r="G34" s="41" t="s">
        <v>105</v>
      </c>
      <c r="H34" s="40">
        <v>0</v>
      </c>
      <c r="I34" s="40">
        <v>0</v>
      </c>
      <c r="J34" s="21"/>
      <c r="K34" s="21"/>
      <c r="L34" s="21"/>
    </row>
    <row r="35" spans="7:12" x14ac:dyDescent="0.2">
      <c r="G35" s="41" t="s">
        <v>106</v>
      </c>
      <c r="H35" s="40">
        <v>0</v>
      </c>
      <c r="I35" s="40">
        <v>0</v>
      </c>
      <c r="J35" s="21"/>
      <c r="K35" s="21"/>
      <c r="L35" s="21"/>
    </row>
    <row r="36" spans="7:12" x14ac:dyDescent="0.2">
      <c r="G36" s="41" t="s">
        <v>107</v>
      </c>
      <c r="H36" s="40">
        <v>0</v>
      </c>
      <c r="I36" s="40">
        <v>0</v>
      </c>
      <c r="J36" s="21"/>
      <c r="K36" s="21"/>
      <c r="L36" s="21"/>
    </row>
    <row r="37" spans="7:12" x14ac:dyDescent="0.2">
      <c r="G37" s="41" t="s">
        <v>108</v>
      </c>
      <c r="H37" s="40">
        <v>0</v>
      </c>
      <c r="I37" s="40">
        <v>0</v>
      </c>
      <c r="J37" s="21"/>
      <c r="K37" s="21"/>
      <c r="L37" s="21"/>
    </row>
    <row r="38" spans="7:12" x14ac:dyDescent="0.2">
      <c r="G38" s="41" t="s">
        <v>109</v>
      </c>
      <c r="H38" s="40">
        <v>0</v>
      </c>
      <c r="I38" s="40">
        <v>0</v>
      </c>
      <c r="J38" s="21"/>
      <c r="K38" s="21"/>
      <c r="L38" s="21"/>
    </row>
    <row r="39" spans="7:12" x14ac:dyDescent="0.2">
      <c r="G39" s="41" t="s">
        <v>110</v>
      </c>
      <c r="H39" s="40">
        <v>0</v>
      </c>
      <c r="I39" s="40">
        <v>0</v>
      </c>
      <c r="J39" s="21"/>
      <c r="K39" s="21"/>
      <c r="L39" s="21"/>
    </row>
    <row r="40" spans="7:12" x14ac:dyDescent="0.2">
      <c r="G40" s="41" t="s">
        <v>111</v>
      </c>
      <c r="H40" s="40">
        <v>0</v>
      </c>
      <c r="I40" s="40">
        <v>0</v>
      </c>
      <c r="J40" s="24">
        <v>223340013.91</v>
      </c>
      <c r="K40" s="24">
        <v>225281522.38</v>
      </c>
      <c r="L40" s="24">
        <v>-221948732.06999999</v>
      </c>
    </row>
    <row r="41" spans="7:12" x14ac:dyDescent="0.2">
      <c r="G41" s="41" t="s">
        <v>112</v>
      </c>
      <c r="H41" s="40">
        <v>0</v>
      </c>
      <c r="I41" s="40">
        <v>0</v>
      </c>
      <c r="J41" s="24">
        <v>14829780.58</v>
      </c>
      <c r="K41" s="24">
        <v>14320247.58</v>
      </c>
      <c r="L41" s="24">
        <v>-14848902.08</v>
      </c>
    </row>
    <row r="42" spans="7:12" x14ac:dyDescent="0.2">
      <c r="G42" s="41" t="s">
        <v>113</v>
      </c>
      <c r="H42" s="40">
        <v>0</v>
      </c>
      <c r="I42" s="40">
        <v>0</v>
      </c>
      <c r="J42" s="24">
        <v>208510233.33000001</v>
      </c>
      <c r="K42" s="24">
        <v>210961274.80000001</v>
      </c>
      <c r="L42" s="24">
        <v>-207099829.99000001</v>
      </c>
    </row>
    <row r="43" spans="7:12" x14ac:dyDescent="0.2">
      <c r="G43" s="41" t="s">
        <v>114</v>
      </c>
      <c r="H43" s="40">
        <v>0</v>
      </c>
      <c r="I43" s="40">
        <v>0</v>
      </c>
      <c r="J43" s="21"/>
      <c r="K43" s="21"/>
      <c r="L43" s="21"/>
    </row>
    <row r="44" spans="7:12" x14ac:dyDescent="0.2">
      <c r="G44" s="41" t="s">
        <v>115</v>
      </c>
      <c r="H44" s="40">
        <v>0</v>
      </c>
      <c r="I44" s="40">
        <v>0</v>
      </c>
      <c r="J44" s="21"/>
      <c r="K44" s="21"/>
      <c r="L44" s="21"/>
    </row>
    <row r="45" spans="7:12" x14ac:dyDescent="0.2">
      <c r="G45" s="41" t="s">
        <v>116</v>
      </c>
      <c r="H45" s="40">
        <v>0</v>
      </c>
      <c r="I45" s="40">
        <v>0</v>
      </c>
      <c r="J45" s="21"/>
      <c r="K45" s="21"/>
      <c r="L45" s="21"/>
    </row>
    <row r="46" spans="7:12" x14ac:dyDescent="0.2">
      <c r="G46" s="41" t="s">
        <v>117</v>
      </c>
      <c r="H46" s="40">
        <v>0</v>
      </c>
      <c r="I46" s="40">
        <v>0</v>
      </c>
      <c r="J46" s="21"/>
      <c r="K46" s="21"/>
      <c r="L46" s="21"/>
    </row>
    <row r="47" spans="7:12" x14ac:dyDescent="0.2">
      <c r="G47" s="41" t="s">
        <v>118</v>
      </c>
      <c r="H47" s="40">
        <v>0</v>
      </c>
      <c r="I47" s="40">
        <v>0</v>
      </c>
      <c r="J47" s="21"/>
      <c r="K47" s="21"/>
      <c r="L47" s="21"/>
    </row>
    <row r="48" spans="7:12" x14ac:dyDescent="0.2">
      <c r="G48" s="41" t="s">
        <v>119</v>
      </c>
      <c r="H48" s="40">
        <v>0</v>
      </c>
      <c r="I48" s="40">
        <v>0</v>
      </c>
      <c r="J48" s="21"/>
      <c r="K48" s="21"/>
      <c r="L48" s="21"/>
    </row>
    <row r="49" spans="7:12" x14ac:dyDescent="0.2">
      <c r="G49" s="41" t="s">
        <v>120</v>
      </c>
      <c r="H49" s="40">
        <v>0</v>
      </c>
      <c r="I49" s="40">
        <v>0</v>
      </c>
      <c r="J49" s="21"/>
      <c r="K49" s="21"/>
      <c r="L49" s="21"/>
    </row>
    <row r="50" spans="7:12" x14ac:dyDescent="0.2">
      <c r="G50" s="41" t="s">
        <v>121</v>
      </c>
      <c r="H50" s="40">
        <v>0</v>
      </c>
      <c r="I50" s="40">
        <v>0</v>
      </c>
      <c r="J50" s="21"/>
      <c r="K50" s="21"/>
      <c r="L50" s="21"/>
    </row>
    <row r="51" spans="7:12" x14ac:dyDescent="0.2">
      <c r="G51" s="41" t="s">
        <v>122</v>
      </c>
      <c r="H51" s="40">
        <v>0</v>
      </c>
      <c r="I51" s="40">
        <v>0</v>
      </c>
      <c r="J51" s="24">
        <v>2255719638.2600002</v>
      </c>
      <c r="K51" s="24">
        <v>853202279.99000001</v>
      </c>
      <c r="L51" s="24">
        <v>-537657035.52999997</v>
      </c>
    </row>
    <row r="52" spans="7:12" x14ac:dyDescent="0.2">
      <c r="G52" s="41" t="s">
        <v>123</v>
      </c>
      <c r="H52" s="40">
        <v>0</v>
      </c>
      <c r="I52" s="40">
        <v>0</v>
      </c>
      <c r="J52" s="24">
        <v>4256314.38</v>
      </c>
      <c r="K52" s="24">
        <v>53645343.130000003</v>
      </c>
      <c r="L52" s="24">
        <v>-4508603.25</v>
      </c>
    </row>
    <row r="53" spans="7:12" x14ac:dyDescent="0.2">
      <c r="G53" s="41" t="s">
        <v>124</v>
      </c>
      <c r="H53" s="40">
        <v>0</v>
      </c>
      <c r="I53" s="40">
        <v>0</v>
      </c>
      <c r="J53" s="24">
        <v>1712820320.5599999</v>
      </c>
      <c r="K53" s="24">
        <v>464906333.67000002</v>
      </c>
      <c r="L53" s="24">
        <v>20658040.379999999</v>
      </c>
    </row>
    <row r="54" spans="7:12" x14ac:dyDescent="0.2">
      <c r="G54" s="41" t="s">
        <v>125</v>
      </c>
      <c r="H54" s="40">
        <v>0</v>
      </c>
      <c r="I54" s="40">
        <v>0</v>
      </c>
      <c r="J54" s="24">
        <v>538643003.32000005</v>
      </c>
      <c r="K54" s="24">
        <v>334650603.19</v>
      </c>
      <c r="L54" s="24">
        <v>-553806472.65999997</v>
      </c>
    </row>
    <row r="55" spans="7:12" x14ac:dyDescent="0.2">
      <c r="G55" s="41" t="s">
        <v>126</v>
      </c>
      <c r="H55" s="40">
        <v>0</v>
      </c>
      <c r="I55" s="40">
        <v>0</v>
      </c>
      <c r="J55" s="24">
        <v>7129618392.5699997</v>
      </c>
      <c r="K55" s="24">
        <v>6632560097.6499996</v>
      </c>
      <c r="L55" s="24">
        <v>-5943989391.8400002</v>
      </c>
    </row>
    <row r="56" spans="7:12" x14ac:dyDescent="0.2">
      <c r="G56" s="41" t="s">
        <v>127</v>
      </c>
      <c r="H56" s="21"/>
      <c r="I56" s="21"/>
      <c r="J56" s="21"/>
      <c r="K56" s="21"/>
      <c r="L56" s="23">
        <v>0</v>
      </c>
    </row>
    <row r="57" spans="7:12" x14ac:dyDescent="0.2">
      <c r="G57" s="41" t="s">
        <v>128</v>
      </c>
      <c r="H57" s="40">
        <v>0</v>
      </c>
      <c r="I57" s="40">
        <v>0</v>
      </c>
      <c r="J57" s="23">
        <v>0</v>
      </c>
      <c r="K57" s="23">
        <v>0</v>
      </c>
      <c r="L57" s="23">
        <v>0</v>
      </c>
    </row>
    <row r="58" spans="7:12" x14ac:dyDescent="0.2">
      <c r="G58" s="41" t="s">
        <v>129</v>
      </c>
      <c r="H58" s="40">
        <v>0</v>
      </c>
      <c r="I58" s="40">
        <v>0</v>
      </c>
      <c r="J58" s="21"/>
      <c r="K58" s="21"/>
      <c r="L58" s="21"/>
    </row>
    <row r="59" spans="7:12" x14ac:dyDescent="0.2">
      <c r="G59" s="41" t="s">
        <v>130</v>
      </c>
      <c r="H59" s="40">
        <v>0</v>
      </c>
      <c r="I59" s="40">
        <v>0</v>
      </c>
      <c r="J59" s="24">
        <v>19341156021.330002</v>
      </c>
      <c r="K59" s="24">
        <v>18841085626.900002</v>
      </c>
      <c r="L59" s="24">
        <v>-19341156021.330002</v>
      </c>
    </row>
    <row r="60" spans="7:12" x14ac:dyDescent="0.2">
      <c r="G60" s="41" t="s">
        <v>131</v>
      </c>
      <c r="H60" s="40">
        <v>0</v>
      </c>
      <c r="I60" s="40">
        <v>0</v>
      </c>
      <c r="J60" s="21"/>
      <c r="K60" s="21"/>
      <c r="L60" s="21"/>
    </row>
    <row r="61" spans="7:12" x14ac:dyDescent="0.2">
      <c r="G61" s="41" t="s">
        <v>132</v>
      </c>
      <c r="H61" s="40">
        <v>0</v>
      </c>
      <c r="I61" s="40">
        <v>0</v>
      </c>
      <c r="J61" s="23">
        <v>0</v>
      </c>
      <c r="K61" s="21"/>
      <c r="L61" s="23">
        <v>0</v>
      </c>
    </row>
    <row r="62" spans="7:12" x14ac:dyDescent="0.2">
      <c r="G62" s="41" t="s">
        <v>133</v>
      </c>
      <c r="H62" s="40">
        <v>0</v>
      </c>
      <c r="I62" s="40">
        <v>0</v>
      </c>
      <c r="J62" s="21"/>
      <c r="K62" s="21"/>
      <c r="L62" s="21"/>
    </row>
    <row r="63" spans="7:12" x14ac:dyDescent="0.2">
      <c r="G63" s="41" t="s">
        <v>134</v>
      </c>
      <c r="H63" s="40">
        <v>0</v>
      </c>
      <c r="I63" s="40">
        <v>0</v>
      </c>
      <c r="J63" s="24">
        <v>19341156021.330002</v>
      </c>
      <c r="K63" s="24">
        <v>18841085626.900002</v>
      </c>
      <c r="L63" s="24">
        <v>-19341156021.330002</v>
      </c>
    </row>
    <row r="64" spans="7:12" x14ac:dyDescent="0.2">
      <c r="G64" s="41" t="s">
        <v>135</v>
      </c>
      <c r="H64" s="40">
        <v>0</v>
      </c>
      <c r="I64" s="40">
        <v>0</v>
      </c>
      <c r="J64" s="24">
        <v>26470774413.900002</v>
      </c>
      <c r="K64" s="24">
        <v>25473645724.549999</v>
      </c>
      <c r="L64" s="24">
        <v>-25285145413.169998</v>
      </c>
    </row>
    <row r="65" spans="7:12" x14ac:dyDescent="0.2">
      <c r="G65" s="41" t="s">
        <v>136</v>
      </c>
      <c r="H65" s="21"/>
      <c r="I65" s="21"/>
      <c r="J65" s="21"/>
      <c r="K65" s="21"/>
      <c r="L65" s="23">
        <v>0</v>
      </c>
    </row>
    <row r="66" spans="7:12" x14ac:dyDescent="0.2">
      <c r="G66" s="41" t="s">
        <v>137</v>
      </c>
      <c r="H66" s="40">
        <v>0</v>
      </c>
      <c r="I66" s="40">
        <v>0</v>
      </c>
      <c r="J66" s="24">
        <v>39034834767.93</v>
      </c>
      <c r="K66" s="24">
        <v>36872608224.989998</v>
      </c>
      <c r="L66" s="24">
        <v>-39036071340.93</v>
      </c>
    </row>
    <row r="67" spans="7:12" x14ac:dyDescent="0.2">
      <c r="G67" s="41" t="s">
        <v>138</v>
      </c>
      <c r="H67" s="40">
        <v>0</v>
      </c>
      <c r="I67" s="40">
        <v>0</v>
      </c>
      <c r="J67" s="24">
        <v>38991887280.970001</v>
      </c>
      <c r="K67" s="24">
        <v>36863436707.029999</v>
      </c>
      <c r="L67" s="24">
        <v>-38991887280.970001</v>
      </c>
    </row>
    <row r="68" spans="7:12" x14ac:dyDescent="0.2">
      <c r="G68" s="41" t="s">
        <v>139</v>
      </c>
      <c r="H68" s="40">
        <v>0</v>
      </c>
      <c r="I68" s="40">
        <v>0</v>
      </c>
      <c r="J68" s="24">
        <v>33775969</v>
      </c>
      <c r="K68" s="21"/>
      <c r="L68" s="24">
        <v>-35012542</v>
      </c>
    </row>
    <row r="69" spans="7:12" x14ac:dyDescent="0.2">
      <c r="G69" s="41" t="s">
        <v>140</v>
      </c>
      <c r="H69" s="40">
        <v>0</v>
      </c>
      <c r="I69" s="40">
        <v>0</v>
      </c>
      <c r="J69" s="24">
        <v>9171517.9600000009</v>
      </c>
      <c r="K69" s="24">
        <v>9171517.9600000009</v>
      </c>
      <c r="L69" s="24">
        <v>-9171517.9600000009</v>
      </c>
    </row>
    <row r="70" spans="7:12" x14ac:dyDescent="0.2">
      <c r="G70" s="41" t="s">
        <v>141</v>
      </c>
      <c r="H70" s="40">
        <v>0</v>
      </c>
      <c r="I70" s="40">
        <v>0</v>
      </c>
      <c r="J70" s="24">
        <v>15769204568.780001</v>
      </c>
      <c r="K70" s="24">
        <v>12173300079.32</v>
      </c>
      <c r="L70" s="24">
        <v>-19756755858.220001</v>
      </c>
    </row>
    <row r="71" spans="7:12" x14ac:dyDescent="0.2">
      <c r="G71" s="41" t="s">
        <v>142</v>
      </c>
      <c r="H71" s="40">
        <v>0</v>
      </c>
      <c r="I71" s="40">
        <v>0</v>
      </c>
      <c r="J71" s="24">
        <v>3015011894.5300002</v>
      </c>
      <c r="K71" s="24">
        <v>2618854488.7399998</v>
      </c>
      <c r="L71" s="24">
        <v>-3991188258.5</v>
      </c>
    </row>
    <row r="72" spans="7:12" x14ac:dyDescent="0.2">
      <c r="G72" s="41" t="s">
        <v>143</v>
      </c>
      <c r="H72" s="40">
        <v>0</v>
      </c>
      <c r="I72" s="40">
        <v>0</v>
      </c>
      <c r="J72" s="24">
        <v>12754192674.25</v>
      </c>
      <c r="K72" s="24">
        <v>9554445590.5799999</v>
      </c>
      <c r="L72" s="24">
        <v>-15765567599.719999</v>
      </c>
    </row>
    <row r="73" spans="7:12" x14ac:dyDescent="0.2">
      <c r="G73" s="41" t="s">
        <v>144</v>
      </c>
      <c r="H73" s="40">
        <v>0</v>
      </c>
      <c r="I73" s="40">
        <v>0</v>
      </c>
      <c r="J73" s="24">
        <v>17400611467.450001</v>
      </c>
      <c r="K73" s="24">
        <v>6638211712.0900002</v>
      </c>
      <c r="L73" s="24">
        <v>-17399374894.450001</v>
      </c>
    </row>
    <row r="74" spans="7:12" x14ac:dyDescent="0.2">
      <c r="G74" s="41" t="s">
        <v>145</v>
      </c>
      <c r="H74" s="40">
        <v>0</v>
      </c>
      <c r="I74" s="40">
        <v>0</v>
      </c>
      <c r="J74" s="21"/>
      <c r="K74" s="21"/>
      <c r="L74" s="21"/>
    </row>
    <row r="75" spans="7:12" x14ac:dyDescent="0.2">
      <c r="G75" s="41" t="s">
        <v>146</v>
      </c>
      <c r="H75" s="40">
        <v>0</v>
      </c>
      <c r="I75" s="40">
        <v>0</v>
      </c>
      <c r="J75" s="24">
        <v>-21305098001.709999</v>
      </c>
      <c r="K75" s="24">
        <v>-21830382577.970001</v>
      </c>
      <c r="L75" s="24">
        <v>21128434996.5</v>
      </c>
    </row>
    <row r="76" spans="7:12" x14ac:dyDescent="0.2">
      <c r="G76" s="41" t="s">
        <v>147</v>
      </c>
      <c r="H76" s="40">
        <v>0</v>
      </c>
      <c r="I76" s="40">
        <v>0</v>
      </c>
      <c r="J76" s="21"/>
      <c r="K76" s="21"/>
      <c r="L76" s="21"/>
    </row>
    <row r="77" spans="7:12" x14ac:dyDescent="0.2">
      <c r="G77" s="41" t="s">
        <v>148</v>
      </c>
      <c r="H77" s="40">
        <v>0</v>
      </c>
      <c r="I77" s="40">
        <v>0</v>
      </c>
      <c r="J77" s="21"/>
      <c r="K77" s="21"/>
      <c r="L77" s="21"/>
    </row>
    <row r="78" spans="7:12" x14ac:dyDescent="0.2">
      <c r="G78" s="41" t="s">
        <v>149</v>
      </c>
      <c r="H78" s="40">
        <v>0</v>
      </c>
      <c r="I78" s="40">
        <v>0</v>
      </c>
      <c r="J78" s="21"/>
      <c r="K78" s="21"/>
      <c r="L78" s="21"/>
    </row>
    <row r="79" spans="7:12" x14ac:dyDescent="0.2">
      <c r="G79" s="41" t="s">
        <v>150</v>
      </c>
      <c r="H79" s="40">
        <v>0</v>
      </c>
      <c r="I79" s="40">
        <v>0</v>
      </c>
      <c r="J79" s="24">
        <v>54804039336.709999</v>
      </c>
      <c r="K79" s="24">
        <v>49045908304.309998</v>
      </c>
      <c r="L79" s="24">
        <v>-58792827199.150002</v>
      </c>
    </row>
    <row r="80" spans="7:12" x14ac:dyDescent="0.2">
      <c r="G80" s="41" t="s">
        <v>151</v>
      </c>
      <c r="H80" s="40">
        <v>0</v>
      </c>
      <c r="I80" s="40">
        <v>0</v>
      </c>
      <c r="J80" s="24">
        <v>81274813750.610001</v>
      </c>
      <c r="K80" s="24">
        <v>74519554028.860001</v>
      </c>
      <c r="L80" s="24">
        <v>-84077972612.320007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4"/>
  <sheetViews>
    <sheetView showGridLines="0" tabSelected="1" topLeftCell="A31" zoomScale="85" zoomScaleNormal="85" workbookViewId="0">
      <selection activeCell="B3" sqref="B3:I84"/>
    </sheetView>
  </sheetViews>
  <sheetFormatPr baseColWidth="10" defaultColWidth="83.83203125" defaultRowHeight="11.25" x14ac:dyDescent="0.2"/>
  <cols>
    <col min="1" max="1" width="1.1640625" style="42" customWidth="1"/>
    <col min="2" max="2" width="98.6640625" style="42" bestFit="1" customWidth="1"/>
    <col min="3" max="3" width="21.6640625" style="106" bestFit="1" customWidth="1"/>
    <col min="4" max="4" width="28.33203125" style="106" bestFit="1" customWidth="1"/>
    <col min="5" max="5" width="10.5" style="42" customWidth="1"/>
    <col min="6" max="6" width="107.6640625" style="42" customWidth="1"/>
    <col min="7" max="8" width="22.5" style="106" bestFit="1" customWidth="1"/>
    <col min="9" max="9" width="7.5" style="42" bestFit="1" customWidth="1"/>
    <col min="10" max="10" width="9.5" style="65" customWidth="1"/>
    <col min="11" max="11" width="2.33203125" style="65" customWidth="1"/>
    <col min="12" max="12" width="11.83203125" style="65" hidden="1" customWidth="1"/>
    <col min="13" max="13" width="4" style="65" hidden="1" customWidth="1"/>
    <col min="14" max="14" width="10.1640625" style="65" hidden="1" customWidth="1"/>
    <col min="15" max="15" width="6" style="65" hidden="1" customWidth="1"/>
    <col min="16" max="16" width="9.83203125" style="65" hidden="1" customWidth="1"/>
    <col min="17" max="19" width="3.6640625" style="65" hidden="1" customWidth="1"/>
    <col min="20" max="20" width="3.5" style="65" hidden="1" customWidth="1"/>
    <col min="21" max="21" width="9.6640625" style="65" hidden="1" customWidth="1"/>
    <col min="22" max="22" width="6" style="65" hidden="1" customWidth="1"/>
    <col min="23" max="24" width="20.1640625" style="65" hidden="1" customWidth="1"/>
    <col min="25" max="25" width="4" style="65" hidden="1" customWidth="1"/>
    <col min="26" max="26" width="1.33203125" style="65" hidden="1" customWidth="1"/>
    <col min="27" max="27" width="8.33203125" style="65" hidden="1" customWidth="1"/>
    <col min="28" max="28" width="83.83203125" style="65" hidden="1" customWidth="1"/>
    <col min="29" max="16384" width="83.83203125" style="42"/>
  </cols>
  <sheetData>
    <row r="1" spans="1:28" s="60" customFormat="1" ht="12.75" hidden="1" x14ac:dyDescent="0.2">
      <c r="A1" s="61" t="s">
        <v>152</v>
      </c>
      <c r="B1" s="62" t="s">
        <v>153</v>
      </c>
      <c r="C1" s="94"/>
      <c r="D1" s="94" t="s">
        <v>154</v>
      </c>
      <c r="E1" s="62"/>
      <c r="F1" s="63" t="s">
        <v>12</v>
      </c>
      <c r="G1" s="94" t="s">
        <v>155</v>
      </c>
      <c r="H1" s="108" t="s">
        <v>156</v>
      </c>
      <c r="I1" s="64" t="s">
        <v>157</v>
      </c>
      <c r="J1" s="47" t="s">
        <v>158</v>
      </c>
      <c r="K1" s="46" t="s">
        <v>159</v>
      </c>
      <c r="L1" s="75">
        <v>43465</v>
      </c>
      <c r="M1" s="47">
        <v>31</v>
      </c>
      <c r="N1" s="47"/>
      <c r="O1" s="47"/>
      <c r="P1" s="47"/>
      <c r="Q1" s="47"/>
      <c r="R1" s="47"/>
      <c r="S1" s="47"/>
      <c r="T1" s="76" t="s">
        <v>156</v>
      </c>
      <c r="U1" s="45" t="s">
        <v>160</v>
      </c>
      <c r="V1" s="45" t="s">
        <v>153</v>
      </c>
      <c r="W1" s="47" t="s">
        <v>161</v>
      </c>
      <c r="X1" s="47" t="s">
        <v>162</v>
      </c>
      <c r="Y1" s="47" t="s">
        <v>156</v>
      </c>
      <c r="Z1" s="47"/>
      <c r="AA1" s="47"/>
      <c r="AB1" s="47"/>
    </row>
    <row r="2" spans="1:28" ht="13.5" thickBot="1" x14ac:dyDescent="0.25">
      <c r="A2" s="44"/>
      <c r="B2" s="45"/>
      <c r="C2" s="95"/>
      <c r="D2" s="95"/>
      <c r="E2" s="45"/>
      <c r="F2" s="46"/>
      <c r="G2" s="95"/>
      <c r="H2" s="109"/>
      <c r="I2" s="47"/>
      <c r="J2" s="47"/>
      <c r="K2" s="46"/>
      <c r="L2" s="75"/>
      <c r="M2" s="47"/>
      <c r="N2" s="47"/>
      <c r="O2" s="47"/>
      <c r="P2" s="47"/>
      <c r="Q2" s="47"/>
      <c r="R2" s="47"/>
      <c r="S2" s="47"/>
      <c r="T2" s="77"/>
      <c r="U2" s="45"/>
      <c r="V2" s="45" t="s">
        <v>153</v>
      </c>
      <c r="W2" s="47"/>
      <c r="X2" s="47"/>
      <c r="Y2" s="47"/>
      <c r="Z2" s="47"/>
      <c r="AA2" s="47"/>
      <c r="AB2" s="47"/>
    </row>
    <row r="3" spans="1:28" ht="18" x14ac:dyDescent="0.25">
      <c r="A3" s="43"/>
      <c r="B3" s="85" t="s">
        <v>163</v>
      </c>
      <c r="C3" s="86"/>
      <c r="D3" s="86"/>
      <c r="E3" s="86"/>
      <c r="F3" s="86"/>
      <c r="G3" s="86"/>
      <c r="H3" s="86"/>
      <c r="I3" s="87"/>
      <c r="J3" s="47"/>
      <c r="K3" s="47"/>
      <c r="L3" s="47" t="s">
        <v>260</v>
      </c>
      <c r="M3" s="47"/>
      <c r="N3" s="45" t="s">
        <v>264</v>
      </c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 ht="20.25" x14ac:dyDescent="0.3">
      <c r="A4" s="43"/>
      <c r="B4" s="88" t="s">
        <v>164</v>
      </c>
      <c r="C4" s="89"/>
      <c r="D4" s="89"/>
      <c r="E4" s="89"/>
      <c r="F4" s="89"/>
      <c r="G4" s="89"/>
      <c r="H4" s="89"/>
      <c r="I4" s="90"/>
      <c r="J4" s="47"/>
      <c r="K4" s="47"/>
      <c r="L4" s="47" t="s">
        <v>254</v>
      </c>
      <c r="M4" s="47"/>
      <c r="N4" s="45" t="s">
        <v>266</v>
      </c>
      <c r="O4" s="47"/>
      <c r="P4" s="47"/>
      <c r="Q4" s="47"/>
      <c r="R4" s="47"/>
      <c r="S4" s="47"/>
      <c r="T4" s="47"/>
      <c r="U4" s="47" t="s">
        <v>165</v>
      </c>
      <c r="V4" s="47" t="s">
        <v>156</v>
      </c>
      <c r="W4" s="47">
        <v>12</v>
      </c>
      <c r="X4" s="47" t="s">
        <v>158</v>
      </c>
      <c r="Y4" s="47">
        <v>1</v>
      </c>
      <c r="Z4" s="47" t="s">
        <v>157</v>
      </c>
      <c r="AA4" s="47"/>
      <c r="AB4" s="47"/>
    </row>
    <row r="5" spans="1:28" ht="12.75" x14ac:dyDescent="0.2">
      <c r="A5" s="43"/>
      <c r="B5" s="91" t="str">
        <f>CONCATENATE("Al"," ",L22," ","de"," ",P6," ","del"," ",O10," ","y"," ","al"," ",L23," ","de"," ",P7," ","del"," ",O11)</f>
        <v>Al 31 de Diciembre del 2023 y al 31 de Diciembre del 2022</v>
      </c>
      <c r="C5" s="92"/>
      <c r="D5" s="92"/>
      <c r="E5" s="92"/>
      <c r="F5" s="92"/>
      <c r="G5" s="92"/>
      <c r="H5" s="92"/>
      <c r="I5" s="93"/>
      <c r="J5" s="47"/>
      <c r="K5" s="47"/>
      <c r="L5" s="47"/>
      <c r="M5" s="47"/>
      <c r="N5" s="45" t="s">
        <v>272</v>
      </c>
      <c r="O5" s="47"/>
      <c r="P5" s="47"/>
      <c r="Q5" s="47"/>
      <c r="R5" s="47"/>
      <c r="S5" s="47"/>
      <c r="T5" s="47"/>
      <c r="U5" s="47" t="s">
        <v>166</v>
      </c>
      <c r="V5" s="47" t="s">
        <v>156</v>
      </c>
      <c r="W5" s="47">
        <v>12</v>
      </c>
      <c r="X5" s="47" t="s">
        <v>158</v>
      </c>
      <c r="Y5" s="47">
        <v>2</v>
      </c>
      <c r="Z5" s="47" t="s">
        <v>167</v>
      </c>
      <c r="AA5" s="47"/>
      <c r="AB5" s="47"/>
    </row>
    <row r="6" spans="1:28" ht="15.75" x14ac:dyDescent="0.2">
      <c r="A6" s="43"/>
      <c r="B6" s="82" t="s">
        <v>262</v>
      </c>
      <c r="C6" s="83"/>
      <c r="D6" s="83"/>
      <c r="E6" s="83"/>
      <c r="F6" s="83"/>
      <c r="G6" s="83"/>
      <c r="H6" s="83"/>
      <c r="I6" s="84"/>
      <c r="J6" s="47"/>
      <c r="K6" s="47"/>
      <c r="L6" s="47" t="s">
        <v>253</v>
      </c>
      <c r="M6" s="47"/>
      <c r="N6" s="47" t="str">
        <f>MID(N3,2,2)</f>
        <v>12</v>
      </c>
      <c r="O6" s="47">
        <f t="shared" ref="O6:O11" si="0">VALUE(N6)</f>
        <v>12</v>
      </c>
      <c r="P6" s="47" t="str">
        <f>VLOOKUP(O6,$S$7:$T$22,2,0)</f>
        <v>Diciembre</v>
      </c>
      <c r="Q6" s="47"/>
      <c r="R6" s="47"/>
      <c r="S6" s="47"/>
      <c r="T6" s="47"/>
      <c r="U6" s="47" t="str">
        <f>MID(N4,2,2)</f>
        <v>12</v>
      </c>
      <c r="V6" s="47"/>
      <c r="W6" s="47"/>
      <c r="X6" s="47"/>
      <c r="Y6" s="47">
        <v>4</v>
      </c>
      <c r="Z6" s="47" t="s">
        <v>169</v>
      </c>
      <c r="AA6" s="47"/>
      <c r="AB6" s="47"/>
    </row>
    <row r="7" spans="1:28" ht="13.5" thickBot="1" x14ac:dyDescent="0.25">
      <c r="A7" s="43"/>
      <c r="B7" s="80"/>
      <c r="C7" s="81"/>
      <c r="D7" s="81"/>
      <c r="E7" s="81"/>
      <c r="F7" s="81"/>
      <c r="G7" s="81"/>
      <c r="H7" s="81"/>
      <c r="I7" s="79"/>
      <c r="J7" s="47"/>
      <c r="K7" s="47"/>
      <c r="L7" s="47" t="s">
        <v>254</v>
      </c>
      <c r="M7" s="47"/>
      <c r="N7" s="47" t="str">
        <f>MID(N4,2,2)</f>
        <v>12</v>
      </c>
      <c r="O7" s="47">
        <f t="shared" si="0"/>
        <v>12</v>
      </c>
      <c r="P7" s="47" t="str">
        <f>VLOOKUP(O7,$S$7:$T$22,2,0)</f>
        <v>Diciembre</v>
      </c>
      <c r="Q7" s="47"/>
      <c r="R7" s="47"/>
      <c r="S7" s="47">
        <f>VALUE(1)</f>
        <v>1</v>
      </c>
      <c r="T7" s="47" t="s">
        <v>157</v>
      </c>
      <c r="U7" s="47" t="str">
        <f>MID(U4,2,2)</f>
        <v>ct</v>
      </c>
      <c r="V7" s="47"/>
      <c r="W7" s="47"/>
      <c r="X7" s="47"/>
      <c r="Y7" s="47">
        <v>5</v>
      </c>
      <c r="Z7" s="47" t="s">
        <v>170</v>
      </c>
      <c r="AA7" s="47"/>
      <c r="AB7" s="47"/>
    </row>
    <row r="8" spans="1:28" ht="12.75" x14ac:dyDescent="0.2">
      <c r="A8" s="43"/>
      <c r="B8" s="66" t="s">
        <v>171</v>
      </c>
      <c r="C8" s="96" t="s">
        <v>273</v>
      </c>
      <c r="D8" s="96" t="s">
        <v>274</v>
      </c>
      <c r="E8" s="67"/>
      <c r="F8" s="68" t="s">
        <v>171</v>
      </c>
      <c r="G8" s="96" t="s">
        <v>273</v>
      </c>
      <c r="H8" s="110" t="s">
        <v>274</v>
      </c>
      <c r="I8" s="48"/>
      <c r="J8" s="47"/>
      <c r="K8" s="47"/>
      <c r="L8" s="47" t="s">
        <v>255</v>
      </c>
      <c r="M8" s="47"/>
      <c r="N8" s="47" t="str">
        <f>MID(N5,1,2)</f>
        <v>12</v>
      </c>
      <c r="O8" s="47">
        <f t="shared" si="0"/>
        <v>12</v>
      </c>
      <c r="Q8" s="47"/>
      <c r="R8" s="47"/>
      <c r="S8" s="47">
        <f>VALUE(2)</f>
        <v>2</v>
      </c>
      <c r="T8" s="47" t="s">
        <v>167</v>
      </c>
      <c r="U8" s="47" t="str">
        <f>MID(U5,1,2)</f>
        <v>An</v>
      </c>
      <c r="V8" s="47"/>
      <c r="W8" s="47"/>
      <c r="X8" s="47"/>
      <c r="Y8" s="47">
        <v>6</v>
      </c>
      <c r="Z8" s="47" t="s">
        <v>172</v>
      </c>
      <c r="AA8" s="47"/>
      <c r="AB8" s="47"/>
    </row>
    <row r="9" spans="1:28" ht="12.75" x14ac:dyDescent="0.2">
      <c r="A9" s="43"/>
      <c r="B9" s="69" t="s">
        <v>173</v>
      </c>
      <c r="C9" s="97"/>
      <c r="D9" s="97"/>
      <c r="E9" s="70"/>
      <c r="F9" s="71" t="s">
        <v>174</v>
      </c>
      <c r="G9" s="97"/>
      <c r="H9" s="102"/>
      <c r="I9" s="49"/>
      <c r="J9" s="47"/>
      <c r="K9" s="47"/>
      <c r="L9" s="47" t="s">
        <v>256</v>
      </c>
      <c r="M9" s="47"/>
      <c r="N9" s="47" t="str">
        <f>MID(N5,4,2)</f>
        <v>05</v>
      </c>
      <c r="O9" s="47">
        <f t="shared" si="0"/>
        <v>5</v>
      </c>
      <c r="P9" s="65" t="str">
        <f>VLOOKUP(O9,S7:T18,2,0)</f>
        <v>Mayo</v>
      </c>
      <c r="Q9" s="47"/>
      <c r="R9" s="47"/>
      <c r="S9" s="47">
        <f>VALUE(3)</f>
        <v>3</v>
      </c>
      <c r="T9" s="47" t="s">
        <v>168</v>
      </c>
      <c r="U9" s="47" t="str">
        <f>MID(U5,4,2)</f>
        <v>er</v>
      </c>
      <c r="V9" s="47"/>
      <c r="W9" s="47"/>
      <c r="X9" s="47"/>
      <c r="Y9" s="47">
        <v>7</v>
      </c>
      <c r="Z9" s="47" t="s">
        <v>175</v>
      </c>
      <c r="AA9" s="47"/>
      <c r="AB9" s="47"/>
    </row>
    <row r="10" spans="1:28" ht="12.75" x14ac:dyDescent="0.2">
      <c r="A10" s="43"/>
      <c r="B10" s="72" t="s">
        <v>176</v>
      </c>
      <c r="C10" s="98"/>
      <c r="D10" s="104"/>
      <c r="E10" s="51"/>
      <c r="F10" s="71" t="s">
        <v>177</v>
      </c>
      <c r="G10" s="104"/>
      <c r="H10" s="104"/>
      <c r="I10" s="49"/>
      <c r="J10" s="47"/>
      <c r="K10" s="47"/>
      <c r="L10" s="47" t="s">
        <v>257</v>
      </c>
      <c r="M10" s="47"/>
      <c r="N10" s="47" t="str">
        <f>MID(N3,5,4)</f>
        <v>2023</v>
      </c>
      <c r="O10" s="47">
        <f t="shared" si="0"/>
        <v>2023</v>
      </c>
      <c r="Q10" s="47"/>
      <c r="R10" s="47"/>
      <c r="S10" s="47">
        <f>VALUE(4)</f>
        <v>4</v>
      </c>
      <c r="T10" s="47" t="s">
        <v>169</v>
      </c>
      <c r="U10" s="47" t="str">
        <f>MID(U5,7,4)</f>
        <v>or</v>
      </c>
      <c r="V10" s="47"/>
      <c r="W10" s="47"/>
      <c r="X10" s="47"/>
      <c r="Y10" s="47">
        <v>8</v>
      </c>
      <c r="Z10" s="47" t="s">
        <v>178</v>
      </c>
      <c r="AA10" s="47"/>
      <c r="AB10" s="47"/>
    </row>
    <row r="11" spans="1:28" ht="12.75" x14ac:dyDescent="0.2">
      <c r="A11" s="43"/>
      <c r="B11" s="74" t="s">
        <v>179</v>
      </c>
      <c r="C11" s="99">
        <v>2697592194.3099999</v>
      </c>
      <c r="D11" s="99">
        <v>1107353894.46</v>
      </c>
      <c r="E11" s="53"/>
      <c r="F11" s="71" t="s">
        <v>180</v>
      </c>
      <c r="G11" s="101">
        <v>4289743046.9499993</v>
      </c>
      <c r="H11" s="101">
        <v>4262702981.4600005</v>
      </c>
      <c r="I11" s="49"/>
      <c r="J11" s="47"/>
      <c r="K11" s="47"/>
      <c r="L11" s="47"/>
      <c r="M11" s="47"/>
      <c r="N11" s="47" t="str">
        <f>MID(N4,5,4)</f>
        <v>2022</v>
      </c>
      <c r="O11" s="47">
        <f t="shared" si="0"/>
        <v>2022</v>
      </c>
      <c r="Q11" s="47"/>
      <c r="R11" s="47"/>
      <c r="S11" s="47">
        <f>VALUE(5)</f>
        <v>5</v>
      </c>
      <c r="T11" s="47" t="s">
        <v>170</v>
      </c>
      <c r="U11" s="47"/>
      <c r="V11" s="47"/>
      <c r="W11" s="47"/>
      <c r="X11" s="47"/>
      <c r="Y11" s="47">
        <v>9</v>
      </c>
      <c r="Z11" s="47" t="s">
        <v>181</v>
      </c>
      <c r="AA11" s="47"/>
      <c r="AB11" s="47"/>
    </row>
    <row r="12" spans="1:28" ht="12.75" x14ac:dyDescent="0.2">
      <c r="A12" s="43"/>
      <c r="B12" s="52" t="s">
        <v>38</v>
      </c>
      <c r="C12" s="100">
        <v>654951530.98000002</v>
      </c>
      <c r="D12" s="100">
        <v>371428173.56</v>
      </c>
      <c r="E12" s="50"/>
      <c r="F12" s="51" t="s">
        <v>90</v>
      </c>
      <c r="G12" s="102">
        <v>1314081573.49</v>
      </c>
      <c r="H12" s="102">
        <v>763281389.89999998</v>
      </c>
      <c r="I12" s="49"/>
      <c r="J12" s="47"/>
      <c r="K12" s="47"/>
      <c r="L12" s="47"/>
      <c r="M12" s="47"/>
      <c r="N12" s="47"/>
      <c r="O12" s="47"/>
      <c r="Q12" s="47"/>
      <c r="R12" s="47"/>
      <c r="S12" s="47">
        <f>VALUE(6)</f>
        <v>6</v>
      </c>
      <c r="T12" s="47" t="s">
        <v>172</v>
      </c>
      <c r="U12" s="47"/>
      <c r="V12" s="47"/>
      <c r="W12" s="47"/>
      <c r="X12" s="47"/>
      <c r="Y12" s="47">
        <v>10</v>
      </c>
      <c r="Z12" s="47" t="s">
        <v>182</v>
      </c>
      <c r="AA12" s="47"/>
      <c r="AB12" s="47"/>
    </row>
    <row r="13" spans="1:28" ht="12.75" x14ac:dyDescent="0.2">
      <c r="A13" s="43"/>
      <c r="B13" s="52" t="s">
        <v>39</v>
      </c>
      <c r="C13" s="100">
        <v>53698553.210000001</v>
      </c>
      <c r="D13" s="100">
        <v>43441587.810000002</v>
      </c>
      <c r="E13" s="50"/>
      <c r="F13" s="51" t="s">
        <v>91</v>
      </c>
      <c r="G13" s="102">
        <v>933595866.36000001</v>
      </c>
      <c r="H13" s="102">
        <v>1323222562.3499999</v>
      </c>
      <c r="I13" s="49"/>
      <c r="J13" s="47"/>
      <c r="K13" s="47"/>
      <c r="L13" s="47" t="s">
        <v>258</v>
      </c>
      <c r="M13" s="47"/>
      <c r="N13" s="47" t="str">
        <f>MID(N4,5,4)</f>
        <v>2022</v>
      </c>
      <c r="O13" s="47"/>
      <c r="Q13" s="47"/>
      <c r="R13" s="47"/>
      <c r="S13" s="47">
        <f>VALUE(7)</f>
        <v>7</v>
      </c>
      <c r="T13" s="47" t="s">
        <v>175</v>
      </c>
      <c r="U13" s="47" t="str">
        <f>MID(U4,5,4)</f>
        <v>al</v>
      </c>
      <c r="V13" s="47"/>
      <c r="W13" s="47"/>
      <c r="X13" s="47"/>
      <c r="Y13" s="47">
        <v>11</v>
      </c>
      <c r="Z13" s="47" t="s">
        <v>183</v>
      </c>
      <c r="AA13" s="47"/>
      <c r="AB13" s="47"/>
    </row>
    <row r="14" spans="1:28" ht="12.75" x14ac:dyDescent="0.2">
      <c r="A14" s="43"/>
      <c r="B14" s="52" t="s">
        <v>40</v>
      </c>
      <c r="C14" s="100">
        <v>0</v>
      </c>
      <c r="D14" s="100">
        <v>0</v>
      </c>
      <c r="E14" s="50"/>
      <c r="F14" s="51" t="s">
        <v>184</v>
      </c>
      <c r="G14" s="102">
        <v>916836509.72000003</v>
      </c>
      <c r="H14" s="102">
        <v>271458704.29000002</v>
      </c>
      <c r="I14" s="49"/>
      <c r="J14" s="47"/>
      <c r="K14" s="47"/>
      <c r="L14" s="47" t="s">
        <v>259</v>
      </c>
      <c r="M14" s="47"/>
      <c r="N14" s="47" t="str">
        <f>MID(N3,5,4)</f>
        <v>2023</v>
      </c>
      <c r="O14" s="47"/>
      <c r="Q14" s="47"/>
      <c r="R14" s="47"/>
      <c r="S14" s="47">
        <f>VALUE(8)</f>
        <v>8</v>
      </c>
      <c r="T14" s="47" t="s">
        <v>178</v>
      </c>
      <c r="U14" s="47" t="str">
        <f>MID(U3,5,4)</f>
        <v/>
      </c>
      <c r="V14" s="47"/>
      <c r="W14" s="47"/>
      <c r="X14" s="47"/>
      <c r="Y14" s="47">
        <v>12</v>
      </c>
      <c r="Z14" s="47" t="s">
        <v>158</v>
      </c>
      <c r="AA14" s="47"/>
      <c r="AB14" s="47"/>
    </row>
    <row r="15" spans="1:28" ht="12.75" x14ac:dyDescent="0.2">
      <c r="A15" s="43"/>
      <c r="B15" s="52" t="s">
        <v>41</v>
      </c>
      <c r="C15" s="100">
        <v>356184486</v>
      </c>
      <c r="D15" s="100">
        <v>236503752</v>
      </c>
      <c r="E15" s="50"/>
      <c r="F15" s="51" t="s">
        <v>185</v>
      </c>
      <c r="G15" s="102">
        <v>70994319.849999994</v>
      </c>
      <c r="H15" s="102">
        <v>69633578.840000004</v>
      </c>
      <c r="I15" s="49"/>
      <c r="J15" s="47"/>
      <c r="K15" s="47"/>
      <c r="L15" s="47"/>
      <c r="M15" s="47"/>
      <c r="N15" s="47"/>
      <c r="O15" s="47"/>
      <c r="Q15" s="47"/>
      <c r="R15" s="47"/>
      <c r="S15" s="47">
        <f>VALUE(9)</f>
        <v>9</v>
      </c>
      <c r="T15" s="47" t="s">
        <v>181</v>
      </c>
      <c r="U15" s="47"/>
      <c r="V15" s="47"/>
      <c r="W15" s="47"/>
      <c r="X15" s="47"/>
      <c r="Y15" s="47"/>
      <c r="Z15" s="47"/>
      <c r="AA15" s="47"/>
      <c r="AB15" s="47"/>
    </row>
    <row r="16" spans="1:28" ht="12.75" x14ac:dyDescent="0.2">
      <c r="B16" s="52" t="s">
        <v>42</v>
      </c>
      <c r="C16" s="100">
        <v>1632728618.1199999</v>
      </c>
      <c r="D16" s="100">
        <v>455951375.08999997</v>
      </c>
      <c r="E16" s="50"/>
      <c r="F16" s="51" t="s">
        <v>94</v>
      </c>
      <c r="G16" s="102">
        <v>975442829.03999996</v>
      </c>
      <c r="H16" s="102">
        <v>675085793.71000004</v>
      </c>
      <c r="I16" s="49"/>
      <c r="L16" s="65" t="str">
        <f>CONCATENATE("01/",IF(OR(N6="13",N6="14",N6="15",N6="16"),12,N6),"/",N14)</f>
        <v>01/12/2023</v>
      </c>
      <c r="N16" s="65" t="str">
        <f>CONCATENATE("01/",P6,"/",P14)</f>
        <v>01/Diciembre/</v>
      </c>
      <c r="Q16" s="47"/>
      <c r="R16" s="47"/>
      <c r="S16" s="47">
        <f>VALUE(10)</f>
        <v>10</v>
      </c>
      <c r="T16" s="47" t="s">
        <v>182</v>
      </c>
    </row>
    <row r="17" spans="2:20" ht="12.75" x14ac:dyDescent="0.2">
      <c r="B17" s="58" t="s">
        <v>186</v>
      </c>
      <c r="C17" s="100">
        <v>0</v>
      </c>
      <c r="D17" s="100">
        <v>0</v>
      </c>
      <c r="E17" s="50"/>
      <c r="F17" s="59" t="s">
        <v>187</v>
      </c>
      <c r="G17" s="102">
        <v>3538321.27</v>
      </c>
      <c r="H17" s="102">
        <v>24642809.010000002</v>
      </c>
      <c r="I17" s="49"/>
      <c r="L17" s="78">
        <f>EOMONTH(L16,0)</f>
        <v>45291</v>
      </c>
      <c r="N17" s="78" t="e">
        <f>EOMONTH(N16,0)</f>
        <v>#VALUE!</v>
      </c>
      <c r="Q17" s="47"/>
      <c r="R17" s="47"/>
      <c r="S17" s="47">
        <f>VALUE(11)</f>
        <v>11</v>
      </c>
      <c r="T17" s="47" t="s">
        <v>183</v>
      </c>
    </row>
    <row r="18" spans="2:20" ht="12.75" x14ac:dyDescent="0.2">
      <c r="B18" s="52" t="s">
        <v>44</v>
      </c>
      <c r="C18" s="100">
        <v>29006</v>
      </c>
      <c r="D18" s="100">
        <v>29006</v>
      </c>
      <c r="E18" s="50"/>
      <c r="F18" s="51" t="s">
        <v>96</v>
      </c>
      <c r="G18" s="102">
        <v>3925567</v>
      </c>
      <c r="H18" s="102">
        <v>1130658995.52</v>
      </c>
      <c r="I18" s="49"/>
      <c r="L18" s="78"/>
      <c r="Q18" s="47"/>
      <c r="R18" s="47"/>
      <c r="S18" s="47">
        <f>VALUE(12)</f>
        <v>12</v>
      </c>
      <c r="T18" s="47" t="s">
        <v>158</v>
      </c>
    </row>
    <row r="19" spans="2:20" ht="12.75" x14ac:dyDescent="0.2">
      <c r="B19" s="74" t="s">
        <v>188</v>
      </c>
      <c r="C19" s="99">
        <v>1332014663.8499999</v>
      </c>
      <c r="D19" s="99">
        <v>835077205.38000011</v>
      </c>
      <c r="E19" s="50"/>
      <c r="F19" s="51" t="s">
        <v>189</v>
      </c>
      <c r="G19" s="102">
        <v>591776.97</v>
      </c>
      <c r="H19" s="102">
        <v>146326.69</v>
      </c>
      <c r="I19" s="49"/>
      <c r="L19" s="65" t="str">
        <f>CONCATENATE("01/",IF(OR(N7="13",N7="14",N7="15",N7="16"),"12",N7),"/",N13)</f>
        <v>01/12/2022</v>
      </c>
      <c r="S19" s="47">
        <v>13</v>
      </c>
      <c r="T19" s="47" t="s">
        <v>158</v>
      </c>
    </row>
    <row r="20" spans="2:20" ht="12.75" x14ac:dyDescent="0.2">
      <c r="B20" s="52" t="s">
        <v>46</v>
      </c>
      <c r="C20" s="100">
        <v>0</v>
      </c>
      <c r="D20" s="100">
        <v>0</v>
      </c>
      <c r="E20" s="50"/>
      <c r="F20" s="51" t="s">
        <v>98</v>
      </c>
      <c r="G20" s="102">
        <v>70736283.25</v>
      </c>
      <c r="H20" s="102">
        <v>4572821.1500000004</v>
      </c>
      <c r="I20" s="49"/>
      <c r="L20" s="78">
        <f>EOMONTH(L19,0)</f>
        <v>44926</v>
      </c>
      <c r="S20" s="47">
        <v>14</v>
      </c>
      <c r="T20" s="47" t="s">
        <v>158</v>
      </c>
    </row>
    <row r="21" spans="2:20" ht="12.75" x14ac:dyDescent="0.2">
      <c r="B21" s="52" t="s">
        <v>47</v>
      </c>
      <c r="C21" s="100">
        <v>39501.97</v>
      </c>
      <c r="D21" s="100">
        <v>39490.47</v>
      </c>
      <c r="E21" s="50"/>
      <c r="F21" s="71" t="s">
        <v>190</v>
      </c>
      <c r="G21" s="101">
        <v>233333340</v>
      </c>
      <c r="H21" s="101">
        <v>500000000</v>
      </c>
      <c r="I21" s="49"/>
      <c r="S21" s="47">
        <v>15</v>
      </c>
      <c r="T21" s="47" t="s">
        <v>158</v>
      </c>
    </row>
    <row r="22" spans="2:20" ht="12.75" x14ac:dyDescent="0.2">
      <c r="B22" s="52" t="s">
        <v>48</v>
      </c>
      <c r="C22" s="100">
        <v>528200041.80000001</v>
      </c>
      <c r="D22" s="100">
        <v>62918185.780000001</v>
      </c>
      <c r="E22" s="50"/>
      <c r="F22" s="51" t="s">
        <v>100</v>
      </c>
      <c r="G22" s="102">
        <v>233333340</v>
      </c>
      <c r="H22" s="102">
        <v>500000000</v>
      </c>
      <c r="I22" s="49"/>
      <c r="L22" s="65" t="str">
        <f>TEXT(L17,"dd")</f>
        <v>31</v>
      </c>
      <c r="N22" s="65" t="e">
        <f>TEXT(N17,"dd")</f>
        <v>#VALUE!</v>
      </c>
      <c r="S22" s="47">
        <v>16</v>
      </c>
      <c r="T22" s="47" t="s">
        <v>158</v>
      </c>
    </row>
    <row r="23" spans="2:20" ht="12.75" x14ac:dyDescent="0.2">
      <c r="B23" s="52" t="s">
        <v>49</v>
      </c>
      <c r="C23" s="100">
        <v>70695.61</v>
      </c>
      <c r="D23" s="100">
        <v>7313.36</v>
      </c>
      <c r="E23" s="50"/>
      <c r="F23" s="51" t="s">
        <v>191</v>
      </c>
      <c r="G23" s="102">
        <v>0</v>
      </c>
      <c r="H23" s="102">
        <v>0</v>
      </c>
      <c r="I23" s="49"/>
      <c r="L23" s="65" t="str">
        <f>TEXT(L20,"dd")</f>
        <v>31</v>
      </c>
    </row>
    <row r="24" spans="2:20" ht="12.75" x14ac:dyDescent="0.2">
      <c r="B24" s="52" t="s">
        <v>50</v>
      </c>
      <c r="C24" s="100">
        <v>53103036.469999999</v>
      </c>
      <c r="D24" s="100">
        <v>39637222.780000001</v>
      </c>
      <c r="E24" s="50"/>
      <c r="F24" s="51" t="s">
        <v>102</v>
      </c>
      <c r="G24" s="102">
        <v>0</v>
      </c>
      <c r="H24" s="102">
        <v>0</v>
      </c>
      <c r="I24" s="49"/>
    </row>
    <row r="25" spans="2:20" ht="12.75" x14ac:dyDescent="0.2">
      <c r="B25" s="52" t="s">
        <v>51</v>
      </c>
      <c r="C25" s="100">
        <v>28935986.23</v>
      </c>
      <c r="D25" s="100">
        <v>47996401.299999997</v>
      </c>
      <c r="E25" s="50"/>
      <c r="F25" s="71" t="s">
        <v>192</v>
      </c>
      <c r="G25" s="101">
        <v>127482353.45</v>
      </c>
      <c r="H25" s="101">
        <v>791373313.82000005</v>
      </c>
      <c r="I25" s="49"/>
      <c r="L25" s="65" t="str">
        <f>CONCATENATE("Al"," ",L22," ","de"," ",P6," ","del"," ",O10," ","y"," ","al"," ",L23," ","de"," ",P7," ","del"," ",O11)</f>
        <v>Al 31 de Diciembre del 2023 y al 31 de Diciembre del 2022</v>
      </c>
    </row>
    <row r="26" spans="2:20" ht="12.75" x14ac:dyDescent="0.2">
      <c r="B26" s="52" t="s">
        <v>193</v>
      </c>
      <c r="C26" s="100">
        <v>721665401.76999998</v>
      </c>
      <c r="D26" s="100">
        <v>684478591.69000006</v>
      </c>
      <c r="E26" s="50"/>
      <c r="F26" s="51" t="s">
        <v>104</v>
      </c>
      <c r="G26" s="102">
        <v>127482353.45</v>
      </c>
      <c r="H26" s="102">
        <v>791373313.82000005</v>
      </c>
      <c r="I26" s="49"/>
      <c r="L26" s="65" t="str">
        <f>CONCATENATE("Al"," ",L22," ","de"," ",P7," ","del"," ",O11," ","y"," ","al"," ",L22," ","de"," ",P6," ","del"," ",O10)</f>
        <v>Al 31 de Diciembre del 2022 y al 31 de Diciembre del 2023</v>
      </c>
    </row>
    <row r="27" spans="2:20" ht="12.75" x14ac:dyDescent="0.2">
      <c r="B27" s="72" t="s">
        <v>194</v>
      </c>
      <c r="C27" s="99">
        <v>366264146.16000003</v>
      </c>
      <c r="D27" s="99">
        <v>281843166.63</v>
      </c>
      <c r="E27" s="50"/>
      <c r="F27" s="51" t="s">
        <v>105</v>
      </c>
      <c r="G27" s="102">
        <v>0</v>
      </c>
      <c r="H27" s="102">
        <v>0</v>
      </c>
      <c r="I27" s="49"/>
    </row>
    <row r="28" spans="2:20" ht="12.75" x14ac:dyDescent="0.2">
      <c r="B28" s="58" t="s">
        <v>195</v>
      </c>
      <c r="C28" s="100">
        <v>0</v>
      </c>
      <c r="D28" s="100">
        <v>0</v>
      </c>
      <c r="E28" s="50"/>
      <c r="F28" s="71" t="s">
        <v>196</v>
      </c>
      <c r="G28" s="101">
        <v>0</v>
      </c>
      <c r="H28" s="101">
        <v>0</v>
      </c>
      <c r="I28" s="49"/>
    </row>
    <row r="29" spans="2:20" ht="12.75" x14ac:dyDescent="0.2">
      <c r="B29" s="52" t="s">
        <v>197</v>
      </c>
      <c r="C29" s="100">
        <v>0</v>
      </c>
      <c r="D29" s="100">
        <v>0</v>
      </c>
      <c r="E29" s="50"/>
      <c r="F29" s="71" t="s">
        <v>198</v>
      </c>
      <c r="G29" s="101">
        <v>0</v>
      </c>
      <c r="H29" s="101">
        <v>0</v>
      </c>
      <c r="I29" s="49"/>
    </row>
    <row r="30" spans="2:20" ht="12.75" x14ac:dyDescent="0.2">
      <c r="B30" s="52" t="s">
        <v>199</v>
      </c>
      <c r="C30" s="100">
        <v>0</v>
      </c>
      <c r="D30" s="100">
        <v>0</v>
      </c>
      <c r="E30" s="50"/>
      <c r="F30" s="51" t="s">
        <v>108</v>
      </c>
      <c r="G30" s="102">
        <v>0</v>
      </c>
      <c r="H30" s="102">
        <v>0</v>
      </c>
      <c r="I30" s="49"/>
    </row>
    <row r="31" spans="2:20" ht="12.75" x14ac:dyDescent="0.2">
      <c r="B31" s="52" t="s">
        <v>200</v>
      </c>
      <c r="C31" s="100">
        <v>366264146.16000003</v>
      </c>
      <c r="D31" s="100">
        <v>281843166.63</v>
      </c>
      <c r="E31" s="50"/>
      <c r="F31" s="51" t="s">
        <v>109</v>
      </c>
      <c r="G31" s="102">
        <v>0</v>
      </c>
      <c r="H31" s="102">
        <v>0</v>
      </c>
      <c r="I31" s="49"/>
    </row>
    <row r="32" spans="2:20" ht="12.75" x14ac:dyDescent="0.2">
      <c r="B32" s="52" t="s">
        <v>201</v>
      </c>
      <c r="C32" s="100">
        <v>0</v>
      </c>
      <c r="D32" s="100">
        <v>0</v>
      </c>
      <c r="E32" s="50"/>
      <c r="F32" s="51" t="s">
        <v>110</v>
      </c>
      <c r="G32" s="102">
        <v>0</v>
      </c>
      <c r="H32" s="102">
        <v>0</v>
      </c>
      <c r="I32" s="49"/>
    </row>
    <row r="33" spans="2:9" ht="12.75" x14ac:dyDescent="0.2">
      <c r="B33" s="72" t="s">
        <v>202</v>
      </c>
      <c r="C33" s="99">
        <v>0</v>
      </c>
      <c r="D33" s="99">
        <v>0</v>
      </c>
      <c r="E33" s="50"/>
      <c r="F33" s="71" t="s">
        <v>203</v>
      </c>
      <c r="G33" s="101">
        <v>223340013.91</v>
      </c>
      <c r="H33" s="101">
        <v>225281522.38</v>
      </c>
      <c r="I33" s="49"/>
    </row>
    <row r="34" spans="2:9" ht="12.75" x14ac:dyDescent="0.2">
      <c r="B34" s="52" t="s">
        <v>60</v>
      </c>
      <c r="C34" s="100">
        <v>0</v>
      </c>
      <c r="D34" s="100">
        <v>0</v>
      </c>
      <c r="E34" s="50"/>
      <c r="F34" s="51" t="s">
        <v>112</v>
      </c>
      <c r="G34" s="102">
        <v>14829780.58</v>
      </c>
      <c r="H34" s="102">
        <v>14320247.58</v>
      </c>
      <c r="I34" s="49"/>
    </row>
    <row r="35" spans="2:9" ht="12.75" x14ac:dyDescent="0.2">
      <c r="B35" s="52" t="s">
        <v>61</v>
      </c>
      <c r="C35" s="100">
        <v>0</v>
      </c>
      <c r="D35" s="100">
        <v>0</v>
      </c>
      <c r="E35" s="50"/>
      <c r="F35" s="51" t="s">
        <v>113</v>
      </c>
      <c r="G35" s="102">
        <v>208510233.33000001</v>
      </c>
      <c r="H35" s="102">
        <v>210961274.80000001</v>
      </c>
      <c r="I35" s="49"/>
    </row>
    <row r="36" spans="2:9" ht="12.75" x14ac:dyDescent="0.2">
      <c r="B36" s="52" t="s">
        <v>62</v>
      </c>
      <c r="C36" s="100">
        <v>0</v>
      </c>
      <c r="D36" s="100">
        <v>0</v>
      </c>
      <c r="E36" s="50"/>
      <c r="F36" s="51" t="s">
        <v>114</v>
      </c>
      <c r="G36" s="102">
        <v>0</v>
      </c>
      <c r="H36" s="102">
        <v>0</v>
      </c>
      <c r="I36" s="49"/>
    </row>
    <row r="37" spans="2:9" ht="12.75" x14ac:dyDescent="0.2">
      <c r="B37" s="52" t="s">
        <v>204</v>
      </c>
      <c r="C37" s="100">
        <v>0</v>
      </c>
      <c r="D37" s="100">
        <v>0</v>
      </c>
      <c r="E37" s="50"/>
      <c r="F37" s="51" t="s">
        <v>205</v>
      </c>
      <c r="G37" s="102">
        <v>0</v>
      </c>
      <c r="H37" s="102">
        <v>0</v>
      </c>
      <c r="I37" s="49"/>
    </row>
    <row r="38" spans="2:9" ht="12.75" x14ac:dyDescent="0.2">
      <c r="B38" s="52" t="s">
        <v>64</v>
      </c>
      <c r="C38" s="100">
        <v>0</v>
      </c>
      <c r="D38" s="100">
        <v>0</v>
      </c>
      <c r="E38" s="50"/>
      <c r="F38" s="51" t="s">
        <v>206</v>
      </c>
      <c r="G38" s="102">
        <v>0</v>
      </c>
      <c r="H38" s="102">
        <v>0</v>
      </c>
      <c r="I38" s="49"/>
    </row>
    <row r="39" spans="2:9" ht="12.75" x14ac:dyDescent="0.2">
      <c r="B39" s="72" t="s">
        <v>207</v>
      </c>
      <c r="C39" s="99">
        <v>486820.21</v>
      </c>
      <c r="D39" s="99">
        <v>578456.49</v>
      </c>
      <c r="E39" s="50"/>
      <c r="F39" s="51" t="s">
        <v>117</v>
      </c>
      <c r="G39" s="102">
        <v>0</v>
      </c>
      <c r="H39" s="102">
        <v>0</v>
      </c>
      <c r="I39" s="49"/>
    </row>
    <row r="40" spans="2:9" ht="12.75" x14ac:dyDescent="0.2">
      <c r="B40" s="72" t="s">
        <v>208</v>
      </c>
      <c r="C40" s="101">
        <v>0</v>
      </c>
      <c r="D40" s="101">
        <v>0</v>
      </c>
      <c r="E40" s="50"/>
      <c r="F40" s="71" t="s">
        <v>209</v>
      </c>
      <c r="G40" s="101">
        <v>0</v>
      </c>
      <c r="H40" s="101">
        <v>0</v>
      </c>
      <c r="I40" s="49"/>
    </row>
    <row r="41" spans="2:9" ht="12.75" x14ac:dyDescent="0.2">
      <c r="B41" s="52" t="s">
        <v>210</v>
      </c>
      <c r="C41" s="102">
        <v>0</v>
      </c>
      <c r="D41" s="102">
        <v>0</v>
      </c>
      <c r="E41" s="50"/>
      <c r="F41" s="51" t="s">
        <v>119</v>
      </c>
      <c r="G41" s="102">
        <v>0</v>
      </c>
      <c r="H41" s="102">
        <v>0</v>
      </c>
      <c r="I41" s="49"/>
    </row>
    <row r="42" spans="2:9" ht="12.75" x14ac:dyDescent="0.2">
      <c r="B42" s="52" t="s">
        <v>68</v>
      </c>
      <c r="C42" s="102">
        <v>0</v>
      </c>
      <c r="D42" s="102">
        <v>0</v>
      </c>
      <c r="E42" s="50"/>
      <c r="F42" s="51" t="s">
        <v>120</v>
      </c>
      <c r="G42" s="102">
        <v>0</v>
      </c>
      <c r="H42" s="102">
        <v>0</v>
      </c>
      <c r="I42" s="49"/>
    </row>
    <row r="43" spans="2:9" ht="12.75" x14ac:dyDescent="0.2">
      <c r="B43" s="72" t="s">
        <v>211</v>
      </c>
      <c r="C43" s="101">
        <v>0</v>
      </c>
      <c r="D43" s="101">
        <v>0</v>
      </c>
      <c r="E43" s="50"/>
      <c r="F43" s="51" t="s">
        <v>121</v>
      </c>
      <c r="G43" s="102">
        <v>0</v>
      </c>
      <c r="H43" s="102">
        <v>0</v>
      </c>
      <c r="I43" s="49"/>
    </row>
    <row r="44" spans="2:9" ht="12.75" x14ac:dyDescent="0.2">
      <c r="B44" s="52" t="s">
        <v>70</v>
      </c>
      <c r="C44" s="102">
        <v>0</v>
      </c>
      <c r="D44" s="102">
        <v>0</v>
      </c>
      <c r="E44" s="50"/>
      <c r="F44" s="71" t="s">
        <v>212</v>
      </c>
      <c r="G44" s="101">
        <v>2255719638.2600002</v>
      </c>
      <c r="H44" s="101">
        <v>853202279.99000001</v>
      </c>
      <c r="I44" s="49"/>
    </row>
    <row r="45" spans="2:9" ht="12.75" x14ac:dyDescent="0.2">
      <c r="B45" s="52" t="s">
        <v>71</v>
      </c>
      <c r="C45" s="102">
        <v>0</v>
      </c>
      <c r="D45" s="102">
        <v>0</v>
      </c>
      <c r="E45" s="50"/>
      <c r="F45" s="51" t="s">
        <v>123</v>
      </c>
      <c r="G45" s="102">
        <v>4256314.38</v>
      </c>
      <c r="H45" s="102">
        <v>53645343.130000003</v>
      </c>
      <c r="I45" s="49"/>
    </row>
    <row r="46" spans="2:9" ht="12.75" x14ac:dyDescent="0.2">
      <c r="B46" s="52" t="s">
        <v>213</v>
      </c>
      <c r="C46" s="102">
        <v>0</v>
      </c>
      <c r="D46" s="102">
        <v>0</v>
      </c>
      <c r="E46" s="50"/>
      <c r="F46" s="51" t="s">
        <v>124</v>
      </c>
      <c r="G46" s="102">
        <v>1712820320.5599999</v>
      </c>
      <c r="H46" s="102">
        <v>464906333.67000002</v>
      </c>
      <c r="I46" s="49"/>
    </row>
    <row r="47" spans="2:9" ht="12.75" x14ac:dyDescent="0.2">
      <c r="B47" s="52" t="s">
        <v>73</v>
      </c>
      <c r="C47" s="102">
        <v>0</v>
      </c>
      <c r="D47" s="102">
        <v>0</v>
      </c>
      <c r="E47" s="50"/>
      <c r="F47" s="51" t="s">
        <v>125</v>
      </c>
      <c r="G47" s="102">
        <v>538643003.32000005</v>
      </c>
      <c r="H47" s="102">
        <v>334650603.19</v>
      </c>
      <c r="I47" s="49"/>
    </row>
    <row r="48" spans="2:9" ht="12.75" x14ac:dyDescent="0.2">
      <c r="B48" s="52"/>
      <c r="C48" s="102"/>
      <c r="D48" s="102"/>
      <c r="E48" s="50"/>
      <c r="F48" s="51"/>
      <c r="G48" s="102"/>
      <c r="H48" s="102"/>
      <c r="I48" s="49"/>
    </row>
    <row r="49" spans="2:9" ht="12.75" x14ac:dyDescent="0.2">
      <c r="B49" s="72" t="s">
        <v>214</v>
      </c>
      <c r="C49" s="101">
        <v>4396357824.5299997</v>
      </c>
      <c r="D49" s="101">
        <v>2224852722.96</v>
      </c>
      <c r="E49" s="50"/>
      <c r="F49" s="71" t="s">
        <v>215</v>
      </c>
      <c r="G49" s="101">
        <v>7129618392.5699987</v>
      </c>
      <c r="H49" s="101">
        <v>6632560097.6500006</v>
      </c>
      <c r="I49" s="49"/>
    </row>
    <row r="50" spans="2:9" ht="12.75" x14ac:dyDescent="0.2">
      <c r="B50" s="52"/>
      <c r="C50" s="102"/>
      <c r="D50" s="102"/>
      <c r="E50" s="50"/>
      <c r="F50" s="51"/>
      <c r="G50" s="102"/>
      <c r="H50" s="102"/>
      <c r="I50" s="49"/>
    </row>
    <row r="51" spans="2:9" ht="12.75" x14ac:dyDescent="0.2">
      <c r="B51" s="72" t="s">
        <v>216</v>
      </c>
      <c r="C51" s="102"/>
      <c r="D51" s="102"/>
      <c r="E51" s="50"/>
      <c r="F51" s="71" t="s">
        <v>217</v>
      </c>
      <c r="G51" s="102"/>
      <c r="H51" s="102"/>
      <c r="I51" s="49"/>
    </row>
    <row r="52" spans="2:9" ht="12.75" x14ac:dyDescent="0.2">
      <c r="B52" s="52" t="s">
        <v>218</v>
      </c>
      <c r="C52" s="102">
        <v>29985063111.560001</v>
      </c>
      <c r="D52" s="102">
        <v>27562301726.75</v>
      </c>
      <c r="E52" s="50"/>
      <c r="F52" s="51" t="s">
        <v>219</v>
      </c>
      <c r="G52" s="102">
        <v>0</v>
      </c>
      <c r="H52" s="102">
        <v>0</v>
      </c>
      <c r="I52" s="49"/>
    </row>
    <row r="53" spans="2:9" ht="12.75" x14ac:dyDescent="0.2">
      <c r="B53" s="52" t="s">
        <v>220</v>
      </c>
      <c r="C53" s="102">
        <v>180010314.5</v>
      </c>
      <c r="D53" s="102">
        <v>180010314.5</v>
      </c>
      <c r="E53" s="50"/>
      <c r="F53" s="51" t="s">
        <v>221</v>
      </c>
      <c r="G53" s="102">
        <v>0</v>
      </c>
      <c r="H53" s="102">
        <v>0</v>
      </c>
      <c r="I53" s="49"/>
    </row>
    <row r="54" spans="2:9" ht="12.75" x14ac:dyDescent="0.2">
      <c r="B54" s="52" t="s">
        <v>222</v>
      </c>
      <c r="C54" s="102">
        <v>39321007144.290001</v>
      </c>
      <c r="D54" s="102">
        <v>26652833539.139999</v>
      </c>
      <c r="E54" s="50"/>
      <c r="F54" s="51" t="s">
        <v>223</v>
      </c>
      <c r="G54" s="102">
        <v>19341156021.330002</v>
      </c>
      <c r="H54" s="102">
        <v>18841085626.900002</v>
      </c>
      <c r="I54" s="49"/>
    </row>
    <row r="55" spans="2:9" ht="12.75" x14ac:dyDescent="0.2">
      <c r="B55" s="52" t="s">
        <v>224</v>
      </c>
      <c r="C55" s="102">
        <v>4437570170.1599998</v>
      </c>
      <c r="D55" s="102">
        <v>3646680264.54</v>
      </c>
      <c r="E55" s="50"/>
      <c r="F55" s="51" t="s">
        <v>225</v>
      </c>
      <c r="G55" s="102">
        <v>0</v>
      </c>
      <c r="H55" s="102">
        <v>0</v>
      </c>
      <c r="I55" s="49"/>
    </row>
    <row r="56" spans="2:9" ht="12.75" x14ac:dyDescent="0.2">
      <c r="B56" s="52" t="s">
        <v>226</v>
      </c>
      <c r="C56" s="102">
        <v>176996568.83000001</v>
      </c>
      <c r="D56" s="102">
        <v>167323450.16</v>
      </c>
      <c r="E56" s="50"/>
      <c r="F56" s="51" t="s">
        <v>227</v>
      </c>
      <c r="G56" s="102">
        <v>0</v>
      </c>
      <c r="H56" s="102">
        <v>0</v>
      </c>
      <c r="I56" s="49"/>
    </row>
    <row r="57" spans="2:9" ht="12.75" x14ac:dyDescent="0.2">
      <c r="B57" s="52" t="s">
        <v>228</v>
      </c>
      <c r="C57" s="102">
        <v>-1159135562.1900001</v>
      </c>
      <c r="D57" s="102">
        <v>-1139076499.74</v>
      </c>
      <c r="E57" s="50"/>
      <c r="F57" s="51" t="s">
        <v>229</v>
      </c>
      <c r="G57" s="102">
        <v>0</v>
      </c>
      <c r="H57" s="102">
        <v>0</v>
      </c>
      <c r="I57" s="49"/>
    </row>
    <row r="58" spans="2:9" ht="12.75" x14ac:dyDescent="0.2">
      <c r="B58" s="52" t="s">
        <v>230</v>
      </c>
      <c r="C58" s="102">
        <v>32457644.670000002</v>
      </c>
      <c r="D58" s="102">
        <v>32457644.670000002</v>
      </c>
      <c r="E58" s="50"/>
      <c r="F58" s="51"/>
      <c r="G58" s="102"/>
      <c r="H58" s="102"/>
      <c r="I58" s="49"/>
    </row>
    <row r="59" spans="2:9" ht="12.75" x14ac:dyDescent="0.2">
      <c r="B59" s="52" t="s">
        <v>231</v>
      </c>
      <c r="C59" s="102">
        <v>0</v>
      </c>
      <c r="D59" s="102">
        <v>0</v>
      </c>
      <c r="E59" s="50"/>
      <c r="F59" s="71" t="s">
        <v>232</v>
      </c>
      <c r="G59" s="101">
        <v>19341156021.330002</v>
      </c>
      <c r="H59" s="101">
        <v>18841085626.900002</v>
      </c>
      <c r="I59" s="49"/>
    </row>
    <row r="60" spans="2:9" ht="12.75" x14ac:dyDescent="0.2">
      <c r="B60" s="52" t="s">
        <v>233</v>
      </c>
      <c r="C60" s="102">
        <v>0</v>
      </c>
      <c r="D60" s="102">
        <v>0</v>
      </c>
      <c r="E60" s="50"/>
      <c r="F60" s="50"/>
      <c r="G60" s="102"/>
      <c r="H60" s="102"/>
      <c r="I60" s="49"/>
    </row>
    <row r="61" spans="2:9" ht="12.75" x14ac:dyDescent="0.2">
      <c r="B61" s="52"/>
      <c r="C61" s="102"/>
      <c r="D61" s="102"/>
      <c r="E61" s="50"/>
      <c r="F61" s="71" t="s">
        <v>234</v>
      </c>
      <c r="G61" s="101">
        <v>26470774413.900002</v>
      </c>
      <c r="H61" s="101">
        <v>25473645724.550003</v>
      </c>
      <c r="I61" s="49"/>
    </row>
    <row r="62" spans="2:9" ht="12.75" x14ac:dyDescent="0.2">
      <c r="B62" s="72" t="s">
        <v>235</v>
      </c>
      <c r="C62" s="101">
        <v>72973969391.820007</v>
      </c>
      <c r="D62" s="101">
        <v>57102530440.020004</v>
      </c>
      <c r="E62" s="50"/>
      <c r="F62" s="51"/>
      <c r="G62" s="102"/>
      <c r="H62" s="104"/>
      <c r="I62" s="49"/>
    </row>
    <row r="63" spans="2:9" ht="12.75" x14ac:dyDescent="0.2">
      <c r="B63" s="52"/>
      <c r="C63" s="102"/>
      <c r="D63" s="102"/>
      <c r="E63" s="50"/>
      <c r="F63" s="71" t="s">
        <v>236</v>
      </c>
      <c r="G63" s="102"/>
      <c r="H63" s="104"/>
      <c r="I63" s="49"/>
    </row>
    <row r="64" spans="2:9" ht="12.75" x14ac:dyDescent="0.2">
      <c r="B64" s="72" t="s">
        <v>237</v>
      </c>
      <c r="C64" s="101">
        <v>77370327216.350006</v>
      </c>
      <c r="D64" s="101">
        <v>59327383162.980003</v>
      </c>
      <c r="E64" s="50"/>
      <c r="F64" s="51"/>
      <c r="G64" s="102"/>
      <c r="H64" s="104"/>
      <c r="I64" s="49"/>
    </row>
    <row r="65" spans="2:9" ht="12.75" x14ac:dyDescent="0.2">
      <c r="B65" s="52"/>
      <c r="C65" s="103"/>
      <c r="D65" s="104"/>
      <c r="E65" s="51"/>
      <c r="F65" s="71" t="s">
        <v>238</v>
      </c>
      <c r="G65" s="101">
        <v>39034834767.93</v>
      </c>
      <c r="H65" s="101">
        <v>36872608224.989998</v>
      </c>
      <c r="I65" s="49"/>
    </row>
    <row r="66" spans="2:9" ht="12.75" x14ac:dyDescent="0.2">
      <c r="B66" s="52"/>
      <c r="C66" s="104"/>
      <c r="D66" s="104"/>
      <c r="E66" s="51"/>
      <c r="F66" s="51" t="s">
        <v>239</v>
      </c>
      <c r="G66" s="102">
        <v>38991887280.970001</v>
      </c>
      <c r="H66" s="102">
        <v>36863436707.029999</v>
      </c>
      <c r="I66" s="49"/>
    </row>
    <row r="67" spans="2:9" ht="12.75" x14ac:dyDescent="0.2">
      <c r="B67" s="52"/>
      <c r="C67" s="104"/>
      <c r="D67" s="104"/>
      <c r="E67" s="51"/>
      <c r="F67" s="51" t="s">
        <v>240</v>
      </c>
      <c r="G67" s="102">
        <v>33775969</v>
      </c>
      <c r="H67" s="102">
        <v>0</v>
      </c>
      <c r="I67" s="49"/>
    </row>
    <row r="68" spans="2:9" ht="12.75" x14ac:dyDescent="0.2">
      <c r="B68" s="52"/>
      <c r="C68" s="104"/>
      <c r="D68" s="104"/>
      <c r="E68" s="51"/>
      <c r="F68" s="51" t="s">
        <v>241</v>
      </c>
      <c r="G68" s="102">
        <v>9171517.9600000009</v>
      </c>
      <c r="H68" s="102">
        <v>9171517.9600000009</v>
      </c>
      <c r="I68" s="49"/>
    </row>
    <row r="69" spans="2:9" ht="12.75" x14ac:dyDescent="0.2">
      <c r="B69" s="52"/>
      <c r="C69" s="104"/>
      <c r="D69" s="104"/>
      <c r="E69" s="51"/>
      <c r="F69" s="51"/>
      <c r="G69" s="102"/>
      <c r="H69" s="102"/>
      <c r="I69" s="49"/>
    </row>
    <row r="70" spans="2:9" ht="12.75" x14ac:dyDescent="0.2">
      <c r="B70" s="52"/>
      <c r="C70" s="104"/>
      <c r="D70" s="104"/>
      <c r="E70" s="51"/>
      <c r="F70" s="71" t="s">
        <v>242</v>
      </c>
      <c r="G70" s="101">
        <v>11864718034.520004</v>
      </c>
      <c r="H70" s="101">
        <v>-3018870786.5600014</v>
      </c>
      <c r="I70" s="49"/>
    </row>
    <row r="71" spans="2:9" ht="12.75" x14ac:dyDescent="0.2">
      <c r="B71" s="52"/>
      <c r="C71" s="104"/>
      <c r="D71" s="104"/>
      <c r="E71" s="51"/>
      <c r="F71" s="51" t="s">
        <v>243</v>
      </c>
      <c r="G71" s="102">
        <v>3015011894.5300002</v>
      </c>
      <c r="H71" s="102">
        <v>2618854488.7399998</v>
      </c>
      <c r="I71" s="49"/>
    </row>
    <row r="72" spans="2:9" ht="12.75" x14ac:dyDescent="0.2">
      <c r="B72" s="52"/>
      <c r="C72" s="104"/>
      <c r="D72" s="104"/>
      <c r="E72" s="51"/>
      <c r="F72" s="51" t="s">
        <v>244</v>
      </c>
      <c r="G72" s="102">
        <v>12754192674.25</v>
      </c>
      <c r="H72" s="102">
        <v>9554445590.5799999</v>
      </c>
      <c r="I72" s="49"/>
    </row>
    <row r="73" spans="2:9" ht="12.75" x14ac:dyDescent="0.2">
      <c r="B73" s="52"/>
      <c r="C73" s="104"/>
      <c r="D73" s="104"/>
      <c r="E73" s="51"/>
      <c r="F73" s="51" t="s">
        <v>245</v>
      </c>
      <c r="G73" s="102">
        <v>17400611467.450001</v>
      </c>
      <c r="H73" s="102">
        <v>6638211712.0900002</v>
      </c>
      <c r="I73" s="49"/>
    </row>
    <row r="74" spans="2:9" ht="12.75" x14ac:dyDescent="0.2">
      <c r="B74" s="52"/>
      <c r="C74" s="104"/>
      <c r="D74" s="104"/>
      <c r="E74" s="51"/>
      <c r="F74" s="51" t="s">
        <v>246</v>
      </c>
      <c r="G74" s="102">
        <v>0</v>
      </c>
      <c r="H74" s="102">
        <v>0</v>
      </c>
      <c r="I74" s="49"/>
    </row>
    <row r="75" spans="2:9" ht="12.75" x14ac:dyDescent="0.2">
      <c r="B75" s="52"/>
      <c r="C75" s="104"/>
      <c r="D75" s="104"/>
      <c r="E75" s="51"/>
      <c r="F75" s="51" t="s">
        <v>247</v>
      </c>
      <c r="G75" s="102">
        <v>-21305098001.709999</v>
      </c>
      <c r="H75" s="102">
        <v>-21830382577.970001</v>
      </c>
      <c r="I75" s="49"/>
    </row>
    <row r="76" spans="2:9" ht="12.75" x14ac:dyDescent="0.2">
      <c r="B76" s="52"/>
      <c r="C76" s="104"/>
      <c r="D76" s="104"/>
      <c r="E76" s="51"/>
      <c r="F76" s="51"/>
      <c r="G76" s="102"/>
      <c r="H76" s="102"/>
      <c r="I76" s="49"/>
    </row>
    <row r="77" spans="2:9" ht="12.75" x14ac:dyDescent="0.2">
      <c r="B77" s="52"/>
      <c r="C77" s="104"/>
      <c r="D77" s="104"/>
      <c r="E77" s="51"/>
      <c r="F77" s="73" t="s">
        <v>248</v>
      </c>
      <c r="G77" s="101">
        <v>0</v>
      </c>
      <c r="H77" s="101">
        <v>0</v>
      </c>
      <c r="I77" s="49"/>
    </row>
    <row r="78" spans="2:9" ht="12.75" x14ac:dyDescent="0.2">
      <c r="B78" s="52"/>
      <c r="C78" s="104"/>
      <c r="D78" s="104"/>
      <c r="E78" s="51"/>
      <c r="F78" s="51" t="s">
        <v>249</v>
      </c>
      <c r="G78" s="102">
        <v>0</v>
      </c>
      <c r="H78" s="102">
        <v>0</v>
      </c>
      <c r="I78" s="49"/>
    </row>
    <row r="79" spans="2:9" ht="12.75" x14ac:dyDescent="0.2">
      <c r="B79" s="52"/>
      <c r="C79" s="104"/>
      <c r="D79" s="104"/>
      <c r="E79" s="51"/>
      <c r="F79" s="51" t="s">
        <v>250</v>
      </c>
      <c r="G79" s="102">
        <v>0</v>
      </c>
      <c r="H79" s="102">
        <v>0</v>
      </c>
      <c r="I79" s="49"/>
    </row>
    <row r="80" spans="2:9" ht="12.75" x14ac:dyDescent="0.2">
      <c r="B80" s="52"/>
      <c r="C80" s="104"/>
      <c r="D80" s="104"/>
      <c r="E80" s="51"/>
      <c r="F80" s="51"/>
      <c r="G80" s="102"/>
      <c r="H80" s="104"/>
      <c r="I80" s="49"/>
    </row>
    <row r="81" spans="2:9" ht="12.75" x14ac:dyDescent="0.2">
      <c r="B81" s="52"/>
      <c r="C81" s="104"/>
      <c r="D81" s="104"/>
      <c r="E81" s="51"/>
      <c r="F81" s="71" t="s">
        <v>251</v>
      </c>
      <c r="G81" s="101">
        <v>50899552802.450005</v>
      </c>
      <c r="H81" s="101">
        <v>33853737438.429996</v>
      </c>
      <c r="I81" s="49"/>
    </row>
    <row r="82" spans="2:9" ht="12.75" x14ac:dyDescent="0.2">
      <c r="B82" s="52"/>
      <c r="C82" s="104"/>
      <c r="D82" s="104"/>
      <c r="E82" s="51"/>
      <c r="F82" s="51"/>
      <c r="G82" s="102"/>
      <c r="H82" s="104"/>
      <c r="I82" s="49"/>
    </row>
    <row r="83" spans="2:9" ht="12.75" x14ac:dyDescent="0.2">
      <c r="B83" s="52"/>
      <c r="C83" s="104"/>
      <c r="D83" s="104"/>
      <c r="E83" s="51"/>
      <c r="F83" s="71" t="s">
        <v>252</v>
      </c>
      <c r="G83" s="101">
        <v>77370327216.350006</v>
      </c>
      <c r="H83" s="101">
        <v>59327383162.979996</v>
      </c>
      <c r="I83" s="49"/>
    </row>
    <row r="84" spans="2:9" ht="13.5" thickBot="1" x14ac:dyDescent="0.25">
      <c r="B84" s="54"/>
      <c r="C84" s="105"/>
      <c r="D84" s="105"/>
      <c r="E84" s="55"/>
      <c r="F84" s="56"/>
      <c r="G84" s="107"/>
      <c r="H84" s="107"/>
      <c r="I84" s="57"/>
    </row>
  </sheetData>
  <mergeCells count="5">
    <mergeCell ref="B7:H7"/>
    <mergeCell ref="B6:I6"/>
    <mergeCell ref="B3:I3"/>
    <mergeCell ref="B4:I4"/>
    <mergeCell ref="B5:I5"/>
  </mergeCells>
  <pageMargins left="0.7" right="0.7" top="0.75" bottom="0.75" header="0.3" footer="0.3"/>
  <pageSetup scale="4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1:L48"/>
  <sheetViews>
    <sheetView showGridLines="0" workbookViewId="0">
      <selection activeCell="A2" sqref="A2"/>
    </sheetView>
  </sheetViews>
  <sheetFormatPr baseColWidth="10" defaultColWidth="9.33203125" defaultRowHeight="11.25" x14ac:dyDescent="0.2"/>
  <cols>
    <col min="1" max="1" width="3.1640625" customWidth="1"/>
    <col min="2" max="2" width="1.33203125" customWidth="1"/>
    <col min="3" max="3" width="19" hidden="1" customWidth="1"/>
    <col min="4" max="4" width="15.33203125" hidden="1" customWidth="1"/>
    <col min="5" max="5" width="8.83203125" hidden="1" customWidth="1"/>
    <col min="6" max="6" width="8.83203125" customWidth="1"/>
    <col min="7" max="11" width="21.83203125" customWidth="1"/>
  </cols>
  <sheetData>
    <row r="1" spans="3:12" ht="24" customHeight="1" x14ac:dyDescent="0.3">
      <c r="H1" s="3" t="s">
        <v>0</v>
      </c>
    </row>
    <row r="2" spans="3:12" s="7" customFormat="1" ht="33.75" customHeight="1" x14ac:dyDescent="0.2">
      <c r="H2" s="15" t="s">
        <v>9</v>
      </c>
      <c r="I2" s="17" t="s">
        <v>10</v>
      </c>
      <c r="K2" s="15" t="s">
        <v>7</v>
      </c>
      <c r="L2" s="17" t="s">
        <v>269</v>
      </c>
    </row>
    <row r="3" spans="3:12" s="6" customFormat="1" ht="18" customHeight="1" x14ac:dyDescent="0.2"/>
    <row r="5" spans="3:12" ht="12.75" hidden="1" x14ac:dyDescent="0.2">
      <c r="G5" s="9" t="s">
        <v>1</v>
      </c>
      <c r="H5" s="4"/>
      <c r="I5" s="4"/>
      <c r="J5" s="4"/>
      <c r="K5" s="5"/>
    </row>
    <row r="6" spans="3:12" hidden="1" x14ac:dyDescent="0.2">
      <c r="G6" s="34" t="s">
        <v>9</v>
      </c>
      <c r="H6" s="35" t="s">
        <v>10</v>
      </c>
      <c r="I6" s="12"/>
      <c r="J6" s="36" t="s">
        <v>18</v>
      </c>
      <c r="K6" s="37" t="s">
        <v>271</v>
      </c>
    </row>
    <row r="7" spans="3:12" hidden="1" x14ac:dyDescent="0.2">
      <c r="G7" s="32" t="s">
        <v>15</v>
      </c>
      <c r="H7" s="33" t="s">
        <v>268</v>
      </c>
      <c r="I7" s="13"/>
      <c r="J7" s="30" t="s">
        <v>11</v>
      </c>
      <c r="K7" s="31" t="s">
        <v>267</v>
      </c>
    </row>
    <row r="8" spans="3:12" hidden="1" x14ac:dyDescent="0.2">
      <c r="G8" s="32" t="s">
        <v>8</v>
      </c>
      <c r="H8" s="33" t="s">
        <v>261</v>
      </c>
      <c r="I8" s="13"/>
      <c r="J8" s="30" t="s">
        <v>29</v>
      </c>
      <c r="K8" s="31" t="s">
        <v>270</v>
      </c>
    </row>
    <row r="9" spans="3:12" hidden="1" x14ac:dyDescent="0.2">
      <c r="G9" s="32" t="s">
        <v>16</v>
      </c>
      <c r="H9" s="33" t="s">
        <v>17</v>
      </c>
      <c r="I9" s="13"/>
      <c r="J9" s="30" t="s">
        <v>28</v>
      </c>
      <c r="K9" s="31" t="s">
        <v>265</v>
      </c>
    </row>
    <row r="10" spans="3:12" hidden="1" x14ac:dyDescent="0.2">
      <c r="G10" s="32" t="s">
        <v>13</v>
      </c>
      <c r="H10" s="33" t="s">
        <v>14</v>
      </c>
      <c r="I10" s="13"/>
      <c r="J10" s="30" t="s">
        <v>7</v>
      </c>
      <c r="K10" s="31" t="s">
        <v>272</v>
      </c>
    </row>
    <row r="11" spans="3:12" hidden="1" x14ac:dyDescent="0.2">
      <c r="G11" s="28" t="s">
        <v>5</v>
      </c>
      <c r="H11" s="29" t="s">
        <v>6</v>
      </c>
      <c r="I11" s="14"/>
      <c r="J11" s="38" t="s">
        <v>7</v>
      </c>
      <c r="K11" s="39" t="s">
        <v>269</v>
      </c>
    </row>
    <row r="14" spans="3:12" ht="12.75" x14ac:dyDescent="0.2">
      <c r="C14" s="16" t="s">
        <v>4</v>
      </c>
      <c r="D14" s="16"/>
      <c r="F14" t="s">
        <v>3</v>
      </c>
    </row>
    <row r="15" spans="3:12" x14ac:dyDescent="0.2">
      <c r="C15" s="25" t="s">
        <v>19</v>
      </c>
      <c r="D15" s="25" t="s">
        <v>20</v>
      </c>
      <c r="F15" t="s">
        <v>3</v>
      </c>
    </row>
    <row r="16" spans="3:12" x14ac:dyDescent="0.2">
      <c r="C16" s="26" t="s">
        <v>21</v>
      </c>
      <c r="D16" s="26" t="s">
        <v>20</v>
      </c>
      <c r="F16" t="s">
        <v>3</v>
      </c>
    </row>
    <row r="17" spans="3:6" x14ac:dyDescent="0.2">
      <c r="C17" s="26" t="s">
        <v>22</v>
      </c>
      <c r="D17" s="26" t="s">
        <v>20</v>
      </c>
      <c r="F17" t="s">
        <v>3</v>
      </c>
    </row>
    <row r="18" spans="3:6" x14ac:dyDescent="0.2">
      <c r="C18" s="26" t="s">
        <v>263</v>
      </c>
      <c r="D18" s="26" t="s">
        <v>20</v>
      </c>
      <c r="F18" t="s">
        <v>3</v>
      </c>
    </row>
    <row r="19" spans="3:6" x14ac:dyDescent="0.2">
      <c r="C19" s="26" t="s">
        <v>23</v>
      </c>
      <c r="D19" s="26" t="s">
        <v>20</v>
      </c>
      <c r="F19" t="s">
        <v>3</v>
      </c>
    </row>
    <row r="20" spans="3:6" x14ac:dyDescent="0.2">
      <c r="C20" s="26" t="s">
        <v>24</v>
      </c>
      <c r="D20" s="26" t="s">
        <v>20</v>
      </c>
      <c r="F20" t="s">
        <v>3</v>
      </c>
    </row>
    <row r="21" spans="3:6" x14ac:dyDescent="0.2">
      <c r="C21" s="26" t="s">
        <v>25</v>
      </c>
      <c r="D21" s="26" t="s">
        <v>20</v>
      </c>
      <c r="F21" t="s">
        <v>3</v>
      </c>
    </row>
    <row r="22" spans="3:6" x14ac:dyDescent="0.2">
      <c r="C22" s="26" t="s">
        <v>16</v>
      </c>
      <c r="D22" s="26" t="s">
        <v>20</v>
      </c>
      <c r="F22" t="s">
        <v>3</v>
      </c>
    </row>
    <row r="23" spans="3:6" x14ac:dyDescent="0.2">
      <c r="C23" s="26" t="s">
        <v>26</v>
      </c>
      <c r="D23" s="26" t="s">
        <v>20</v>
      </c>
      <c r="F23" t="s">
        <v>3</v>
      </c>
    </row>
    <row r="24" spans="3:6" x14ac:dyDescent="0.2">
      <c r="C24" s="27" t="s">
        <v>27</v>
      </c>
      <c r="D24" s="27" t="s">
        <v>20</v>
      </c>
      <c r="F24" t="s">
        <v>3</v>
      </c>
    </row>
    <row r="25" spans="3:6" x14ac:dyDescent="0.2">
      <c r="F25" t="s">
        <v>3</v>
      </c>
    </row>
    <row r="26" spans="3:6" x14ac:dyDescent="0.2">
      <c r="F26" t="s">
        <v>3</v>
      </c>
    </row>
    <row r="27" spans="3:6" x14ac:dyDescent="0.2">
      <c r="F27" t="s">
        <v>3</v>
      </c>
    </row>
    <row r="28" spans="3:6" x14ac:dyDescent="0.2">
      <c r="F28" t="s">
        <v>3</v>
      </c>
    </row>
    <row r="29" spans="3:6" x14ac:dyDescent="0.2">
      <c r="F29" t="s">
        <v>3</v>
      </c>
    </row>
    <row r="30" spans="3:6" x14ac:dyDescent="0.2">
      <c r="F30" t="s">
        <v>3</v>
      </c>
    </row>
    <row r="31" spans="3:6" x14ac:dyDescent="0.2">
      <c r="F31" t="s">
        <v>3</v>
      </c>
    </row>
    <row r="32" spans="3:6" x14ac:dyDescent="0.2">
      <c r="F32" t="s">
        <v>3</v>
      </c>
    </row>
    <row r="33" spans="6:6" x14ac:dyDescent="0.2">
      <c r="F33" t="s">
        <v>3</v>
      </c>
    </row>
    <row r="34" spans="6:6" x14ac:dyDescent="0.2">
      <c r="F34" t="s">
        <v>3</v>
      </c>
    </row>
    <row r="35" spans="6:6" x14ac:dyDescent="0.2">
      <c r="F35" t="s">
        <v>3</v>
      </c>
    </row>
    <row r="36" spans="6:6" x14ac:dyDescent="0.2">
      <c r="F36" t="s">
        <v>3</v>
      </c>
    </row>
    <row r="37" spans="6:6" x14ac:dyDescent="0.2">
      <c r="F37" t="s">
        <v>3</v>
      </c>
    </row>
    <row r="38" spans="6:6" x14ac:dyDescent="0.2">
      <c r="F38" t="s">
        <v>3</v>
      </c>
    </row>
    <row r="39" spans="6:6" x14ac:dyDescent="0.2">
      <c r="F39" t="s">
        <v>3</v>
      </c>
    </row>
    <row r="40" spans="6:6" x14ac:dyDescent="0.2">
      <c r="F40" t="s">
        <v>3</v>
      </c>
    </row>
    <row r="41" spans="6:6" x14ac:dyDescent="0.2">
      <c r="F41" t="s">
        <v>3</v>
      </c>
    </row>
    <row r="42" spans="6:6" x14ac:dyDescent="0.2">
      <c r="F42" t="s">
        <v>3</v>
      </c>
    </row>
    <row r="43" spans="6:6" x14ac:dyDescent="0.2">
      <c r="F43" t="s">
        <v>3</v>
      </c>
    </row>
    <row r="44" spans="6:6" x14ac:dyDescent="0.2">
      <c r="F44" t="s">
        <v>3</v>
      </c>
    </row>
    <row r="45" spans="6:6" x14ac:dyDescent="0.2">
      <c r="F45" t="s">
        <v>3</v>
      </c>
    </row>
    <row r="46" spans="6:6" x14ac:dyDescent="0.2">
      <c r="F46" t="s">
        <v>3</v>
      </c>
    </row>
    <row r="47" spans="6:6" x14ac:dyDescent="0.2">
      <c r="F47" t="s">
        <v>3</v>
      </c>
    </row>
    <row r="48" spans="6:6" x14ac:dyDescent="0.2">
      <c r="F48" t="s">
        <v>3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u H W 4 / S U M J h V 6 S x P X x f t O p s W / + j f u k y f F U t C q 8 j r L H 2 a t 1 l Z U p P H d / 0 3 H z 9 7 9 e W L N 6 c v n v 7 + 2 t 3 v f / b i 2 Z d H D / Z 3 d s Z 7 4 3 v 4 d + f T + 4 / v x p s 9 f v P 7 P z 1 + c / z y 1 Z c / e f b 0 9 B W h + v r V 7 / / 6 9 + 5 8 + O L 4 i 9 M j f P T 7 m 8 9 + f x o e f 0 p j + 4 m v T l + / o e G c f U F / v f q 9 f / / f + / n r 3 5 / / O P v y y X d e f H G 0 s 3 P v x c H T g / s / + e L + d 8 8 + 3 X v y 8 P l P v D n 9 y X s P v n p 8 V 1 t w y z e / 9 5 v 0 7 t H j 1 1 9 9 c f z k + S l + P X v 9 + 7 9 + 8 + q r k z d f v T o 9 + r 2 p t f / 3 4 + P f + + z 1 0 e / z + C 7 / f P z y y 9 d n b 6 i r H U J M f n 9 8 8 u 3 j n 3 z + + 5 8 K W P l D + + A / 8 M u L L 5 + e / v 6 C B H / + 1 R d f 8 e c v n 5 / + 5 K m 2 I I R e H x G u + h v j + v L V 6 x e C 7 Z t X b 3 7 / 5 z / 5 n H p + f N f + 8 f j b r 3 6 f 3 / / 4 5 M 3 Z T / I 4 v n 1 2 K v C V 9 P i V q H n 6 5 k s G 8 f u / + X 1 e H v 1 e 9 D r / Q n 9 T B 5 u I J g 0 e g 8 i v j o 7 x N 3 6 h v 0 + f v / n q 7 O m u A J U / 9 r h / h q y / 0 b v 6 G 7 2 l v 3 k v 2 r / k T Z 8 Q T 0 / P n o L C / I A e / M H j k y + J q V 6 8 O p J P z V / 4 + M 3 x 2 Y v X v / / v 9 f s 8 w / u f n 7 1 + 8 x I C I L / g 7 + M 3 b 1 6 d C W W E W L / / 6 9 P n p y d g a + 8 z Q D w z n 4 G w P G k 8 x 5 a 4 z 5 4 f f w 7 Y 7 g 9 D a / O N / 6 c S 3 3 z l / f W Y / n 3 z + y s v k c y 4 v + S b 1 5 3 v z N / m W y W z / q U E P n 5 + e v y M k H 7 9 0 v / r 5 N s 8 T y + / P M F P o f m m W d c W g P 3 5 3 l G K Z 4 f + f z / d Y 1 z o s 8 d v v v 2 d N 9 r 9 5 / v 4 5 Q 3 P 3 m v 8 + s X x 7 y 1 / A X f 3 x + M v z l 5 4 n 9 s / Q G h + D w S n U Z 3 K H 2 e n r 4 E l E x q / P X 5 N d O W e f u 8 3 r 7 / 9 7 L n + + s V T + + v z z + X X V 6 9 J I E 5 O X 7 / + / b + g 6 e O h m 7 m 2 n 3 x x + s U T U i 2 d d t T V K y I l I / D 0 l H j q + e 9 P 7 w S c g i b E L c J f 7 g 9 S t r 4 6 u q 1 u e v b p V z + x 9 w 3 o p t / 7 5 5 N u U q L 9 f 0 8 3 Y Z q C v 3 + k q b 6 u p l I e G N B U n / 5 I U 3 2 Q p j r 5 8 v W b k 1 P y 4 V 5 t 0 k 1 g Z / N r o K R 4 R n 9 v Q c 4 q p L 0 f m k I 6 U o 0 q f 3 y o b v J E X T 8 Y U l U + 1 b 6 m c j r 6 N k 2 V Q u 0 q K Y D R 3 3 4 Y y g r v / + y r p 9 1 B 9 e S C m p 5 6 2 v 1 h q q e j H y f b 6 v 6 K q C p A 5 p 8 b X a u v f u L 3 + o l B h X X v / 0 X q C m J t f j V 6 S z / j X 4 0 C Q 0 B k f v 1 / r S Z 7 d v b 6 5 O U 3 q c b 2 / 3 + v x i z J f q T D f l 7 r s C / 3 3 v z E 3 p f 3 f + r B 0 z c H D 5 6 8 / O 7 x F 7 / P 0 6 c / + X s N 6 r A H P 9 J h L G 4 / W z r s 3 j e n x O 7 / f F F i 9 3 6 k x X 6 k x Y w W + / Z 3 f q + f + O r 5 k z e v T l 7 f G 9 R i u / 9 v 0 m K / T 0 S L / T 7 / H 9 Z i v 8 / p 8 T f o i n 3 6 8 0 K L C c 1 + p M V + p M U 6 W u w 7 9 1 4 M a r G D / 7 d r s Z g v 9 n v / f 0 G L f f X i 5 P c / f n V 6 / M 2 p s R 9 e p v 7 n T I 0 5 o v 1 / R 4 / 9 S I / 9 L O i x W F 7 s 9 3 r 4 a V e P 7 R g 9 9 v + m N P 4 3 o M c A v f P J / 0 v 0 2 u f P 0 d + X X 7 1 4 8 8 0 p t g c / G 4 o N v z k d 9 v m A Q n s Y V 2 j A 3 / t L 5 O 3 o 8 9 M v j L i 9 j 5 r 7 d l f N + T T 8 x v R c C F Y / + / + X B w e z 1 P n k / 1 O a 0 P / r f b X f m y 9 f n H a 1 3 5 7 V f r f Q f 1 A x R J / n P y l E I y h n P / n k 6 Z v v H N w / e / b 6 y 7 M 3 v x f 9 e v b p z s G b 3 + c 1 E x L d E A u B c G A f 8 + v j 5 8 c v P v / q i N r I L w o e h D R a k 3 X f 0 Y v i M i 9 T O C 3 y N x S a 6 f 9 n F Z O 9 A U z 2 f u i Y 3 B v A 5 N 4 P H Z P 9 A U z 2 f + i Y 3 B / A 5 P 4 P H Z N P B z D 5 9 I e O y Y M B T B 7 8 0 D E 5 G M D k 4 I e O y c M B T B 7 + 0 D H Z 3 Y m j w p / 3 U N G m r 3 1 n E y 1 v 6 W 1 i L K / Y 6 3 r 9 + 9 P f U c 9 D v Y u H 9 O z u 3 b M W L H B J 3 p A P d X T a t N m s a t J n x T J b T o u 8 p t 8 / r y b 0 y 7 J K Z z S E 0 x l + p l 8 U 0 3 m V T b M l Y Y / 3 M J 4 A i b u C W s w N v j f s B v / e S p + b k p I b 3 O C 9 / 7 e 6 w W c v n n 3 5 8 t W X P / n N O c E H P / t O 8 M 9 R V O 9 o 9 Y 0 5 u / r d / 3 9 c W 0 v r / 4 + 4 s u C l 9 w 7 q b X L y d P f e q 9 0 X 3 3 5 2 c H L w + / z k d 3 4 O l l g G 1 C w 4 F e k n 6 I L 3 V 7 f f y e u s / k X r f / S v z 9 J p t a j S f J l + t 6 r f T v L l d P 4 1 N K v o p F s n G G K a V T 7 7 f 3 e i l D T D s 7 M 3 v / / J m 2 9 w w e f e z 4 Y u / X 9 V p t S n 2 o + 0 6 v 9 v t O o 3 l S r 9 7 n e P B 7 X q / s + a V j U T 8 B 6 a L O Y j / t 7 / 7 9 d k d / l f 6 s Q 3 J P y n U W u x a f n J e w + + c k q O F d B A w 4 f f o W S P N J B 2 N P i j 4 2 l b X F b 6 O T 6 I L Q 1 9 + + z p 0 9 M X S g K e C U Q 0 9 v f H L 8 m + v e B Z f / r q 7 P n z 1 2 + I u Y + e 0 4 D c X 4 + / f f z 6 6 e m z 4 6 + e v 3 n 6 5 c l X w g 0 v X x x / w T R 8 c v z 6 9 C n I 9 u b 5 l 5 9 / G X x i d a j 9 5 O T L L 1 6 e P Q 1 f U 2 X s W c K f P T q + P t v r 0 z F N h Z L p S V F P 1 2 W 2 b P M o U f d + R N R Y w + 8 + + f w n Y k R N 0 2 y c n p 7 n Q t v r 9 P Q X r Y v L r M y J v E 2 U v s 5 K / 4 i + 0 v D Z v e O X X 9 7 7 v X a + P U D f 3 T u W w F G K 7 v + I o p 2 G 3 / m J + 0 9 e v v z u p 0 8 H K L p 3 J 3 1 C u Z G q u f s m b 6 o 6 r 8 l 7 j 5 L 2 / o 9 I G y P t T + x 9 + / c e I O 0 9 S 9 q n + S p f z i g M K r K G F M O X L S W i o k T + 9 P + L R P 4 h E P n g z Z B G 2 L + T n i 0 v 8 7 o p q m X e p G / y x a q q S e k 2 6 d a 3 M 0 r / p f f S R d 7 k z Z 0 o v d 3 C 6 4 + Y 2 q f 3 s / u 7 A / S + f y d 9 V i 2 R V J 1 W y / Q Y y j i b F v / o 3 7 p M T 5 t V P v 1 H / / r z Y h p X I A c / o n W n 4 e / 1 5 v f + 8 t m z 4 9 / 7 9 x m g 9 a d 3 U t I c / + j f 2 h Q t 0 Z v y 1 E p 5 + u 1 N X k 8 5 n U 0 5 l s + z m l w 4 Z F 2 u 7 8 b N 4 s M f k T 5 K + m 8 / P B s g / Y M 7 o q W t u 9 H c w q H D M s e P 6 B x x m L 9 6 F o n m Q O f J m D i 8 z m n 1 p U m z 9 F U + L S Z F 7 X z o 6 m a S / y j w 6 z Z 8 + W b / 4 P d 5 c v B T J w M k 3 w 0 t p l 0 b y 1 i x n F R 1 W 6 U v y + w H U V W y + 6 O Y M E 7 v Z 8 f f H a A 3 e d g n a 2 J g o i + 5 J k T g C W X J i d t v o v S P o s M 4 p Z 9 / 8 f k A p e / B X q 5 n F M U 0 6 d M C L F 6 9 J 8 1 / F D / G a f 7 q 9 9 k Z o D n 7 3 x d E c S U 1 6 f D 1 K r 8 d t X 8 U U s a p / f s 8 / L 0 G q H 3 f 4 3 B Q + 3 j Z F t N i J T 5 h m a U u h r 8 F + X 8 U b E b J f 7 L / f H + A / O S Q v 6 z / 0 b + a w s o F k f z L t q o v s h m 7 L j f R + k e B Z p z W x 9 / 9 c o D W 1 g O / v Y O I e Y h S / 0 e h Z 7 T h 7 / 3 0 N L o 6 k K b T q F / + p M j h M V b p 6 7 y + J L 0 T T 2 L t / i j a 7 D Q 8 3 f m p 5 w + + 8 5 2 T s 4 E k 1 p R c c q P J i d w v 6 + o y z z 0 l P y M e b w r J s p C e 1 2 m 4 j h F / 7 0 c h a J z 4 Z 1 8 N Z L S m e 1 + H + G f L R Z T 8 P w p H 4 + R / e f / 5 A P n v f T 3 y t 1 H y / y g 6 j Z P / J 7 9 9 f 4 D 8 + w H 5 T 6 p l W 2 d t 0 Z h o 9 c s J 8 g I v / 9 G / Z 1 J S X t f z d K L k / 1 H I G i X / 7 7 X 7 2 t C r S / 7 7 G 7 y c v r k 1 5 I 8 S / 0 e x a 9 z J + e 7 J w G r 9 b M y J M M r M 1 A O u z N 6 P I t Q u Q 3 / 6 e 7 9 6 + e 2 f + q m v P h 2 g q W Y X h a j Q 2 F / Q S g U l G C k k J Y 1 C K x X p T + L L K L V / F J B 2 q f 3 g y d P f + z v P f p + v B t T H b G 8 T t W m N a E H J 3 V k W 5 + 0 f h a Q x 3 j 7 b + f T + k L 6 4 t 4 n a t B B H z s u U E j D 4 5 r T M J r Q O z X 5 L l P r / P w p J v 1 H q 0 3 c D 1 N e V f o / 6 W Z v X B d y T u l h k z c h 8 g M X / 6 / T 1 m p i f H J k o 9 X 8 U o s a p f / b 6 q w H q k 6 O i / g g x + p v 6 H / 2 L l 1 i V j h H 3 3 o 9 C 0 G j D 3 + f Z k 4 F V 0 H y c H p e L b A r y R i n 6 o 6 g y T t H f 5 3 g g f 3 U + T k + b l r S C B I 6 I Z F 7 + o 3 9 1 P S t m G f n T T 3 P o i a p m L X K s y / s n R T 0 d R 6 n / o 6 A y b H j v J 5 7 s P / n O l 2 f 7 B w O q + p y c Q E N + X m N m v 8 8 s g p 4 t p 1 i O m 5 Q a 4 r v I J 0 r 9 H 8 W U X e q f n n 7 + + Z N n J z 9 5 N k D 9 P U d 9 w / w B x 9 8 Q 9 N z 7 U S A Z b f h T 3 z 4 Y c A w v x h r E + 7 p k X W Z Y k 4 h S + E d h Z Z y n v / N g Q J 9 f k E b 5 y a z k t C D 5 H 5 + T P l m 2 5 H Z H q f u j M D J O 3 Z d n X w x Q d 8 9 3 7 i x x 0 6 3 8 3 b R c X + e k N F b / 6 N 8 K f 6 + B / j i v l r T o e S d K + x 8 F l X H a / + R Q w u T i n q U 9 G c L i M p s J k U 8 X k 6 y + q C i q e Z p P q 0 X R 4 N f j J r 9 Y 1 9 m C 2 k e p / 6 O g M k r 9 z / e G Q v o L p L / 9 J Y Z p t U y f M X 9 j E i i D M s 3 r A T P 5 o x g y 1 v D Z z s 6 D a J h z d j x O 3 1 R t V n a d 7 g 2 G c v 9 H o W S c x t / 5 N G o o h a z p i 8 o j b J S u P w o o o 3 T d 3 d s f U B S Z r B X U j Q Q 0 z y i v u p w W e c 1 L Y s + h q d O X Z f a D a E J k / 0 c B Z J z a z + 8 N J E Q m 4 9 h 6 2 O l 5 L v x d p a e k s i 8 p 0 Q f F g Q m I L k f u / y h 0 j N J 9 b 3 9 v w M 2 e j t 0 C + 2 K d I 0 Q f 0 a / n N b H / N R a H m 7 Z e T 6 m V S 3 Z H C f + j C D J O + B c 7 w 0 u R S v g v h O x R s v 4 o b I y S 9 d 7 9 n 9 q Q W F V P 4 4 w y H s u L Y p C 2 P w o a 4 7 T 9 8 v c Z T r E + z V e k p A v J M 4 2 8 J N N 1 e r y o 6 h b U X y / G c P i e D I Q s + z 8 K G K N 0 3 3 / w 3 e F k k + H p p 8 U 5 E X w W j 0 / 2 f x Q M x i n 7 E z 8 5 o C 3 m 4 x s W D c Z + 6 L L 0 n O w o / X 8 U H 0 b p f / / h V w M a p e i m U X 0 S x 9 X 2 / R 8 F i H E i v 3 4 d V R 9 n T y J B e B A u x s m 8 M V 7 8 + U v m T 5 + 8 i u i S M 0 f j U o k c J e r P q 7 D w 2 a d f / c T e r Y j 6 Y H c 3 k q d + n Z W z C t R c E 2 G 3 v n x 1 9 v n Z i + P n 0 S T 0 z k Z u f f b z l 7 A P n k a S 0 E r Y p f h u N 5 F 2 I 8 / + P C H t l 3 t v f m L v y / s / 9 e D Z 7 3 X v 2 e / 9 5 e e n 3 7 7 3 E / u v H 9 z E s y + + O v 3 J L + N U / d l M V B z 9 3 o / v d j 7 5 / y y V n 9 x 7 d T M D b 6 D z z 2 Z e 4 v 8 X d P 5 9 d u 5 9 + 8 n 9 Z z / 1 9 G S I z h l F d O Q p z K I m b e d n M 0 P x c 0 T g u / z v y Z c 8 l m f H J / h x / O Y V f p y c E n 1 e v f q 9 f 3 / + 5 f T 5 m 6 / O n u 7 2 a P / y z f 7 B 7 3 N y / N 0 v H 9 8 1 T b T t 3 i Z l Y p o 8 f v H V F 7 / / 6 5 P j 5 z x K / P H y 1 S l j c f r F S 6 L H 2 W v 8 / v L 5 6 U + e P m e k v v r i K / 7 l + f H n n 7 + i H h 7 f l d 8 e v 3 j 9 1 R P G + 9 n z 4 z e / v 8 7 Z 4 7 v e X / L N 6 8 5 3 5 m / z L U 2 g h f L 6 9 3 9 6 x j B / r 7 O n e A E / i I S G J j c S x 0 v g R I g z 6 B 3 0 i Y P O 3 R + W T k d 7 8 j H / / v 8 b i p 3 + 5 O u z v V u z E 2 v N n z / s d P r 7 / D 7 H c e L 8 i J 1 6 F D v d + a n n D 7 7 z e + 2 + f n k z O / n G 4 e c P O 2 k K 9 J b s x C 7 2 z 1 t 2 u v c T p 6 e f f / 7 k 8 7 3 7 P 3 E z O / 3 8 N H a n 3 / 3 q W d z Y / T w n D r t J T w 5 + y i q X G 2 X t 5 7 n q F i p I p u 9 H q r t r 1 z 7 9 v V + 9 P N s 5 e / 3 V z c T 5 + e c m f e c n 7 j 9 5 + R P P k N b 9 k a z d i m J M h Z 2 d B 7 e P U 3 5 + e w J q 7 H 7 v p 6 c / 8 p 3 e h 2 K 6 8 H t L l f X z y D 3 w 1 m 5 / Z O z i v t P v 8 / D 3 + p G s 3 Z J i T I W 9 / b 0 f a a f b U u z 3 e v N 7 f / n s 2 b c f n v 2 I Y r e i m M b C z 3 7 y K 0 u F G y n 2 / 0 0 v 6 5 u m 2 H c e 3 D 6 3 + f P I A o r T v v f t 3 / t H 7 H R L i s n K y / 7 z / Z v Z 6 e e r z / D 8 i 8 9 / x E 7 v R b H 3 y V D 9 f L e A T / a f f O f L s / 2 D 4 x 9 R 7 F Y U u y k z 8 / M 7 b S V r V d 8 5 + + p H a a t b U k z Y 6 e V 3 P 3 1 6 M z v 9 v L O A p w + e P P 2 9 v / P s 9 / n q 5 Y + I M 5 T w / M 6 n P 3 L F B 4 h z + l P f P o h n 6 n 5 k 1 w Y o 9 v s 8 e 3 K L 9 N 3 P N 7 v 2 d d y k n + 9 2 j d n p J x 9 + 5 / b L M T / f K b Y 5 e / D z 2 9 j x Y v G 3 f + q n B j J 1 P z J 2 b 5 7 d f / j V L T y B n 3 e c o z m B Z 8 f f / Z E i u h X F v k 6 O 9 + e N J 6 B 2 7 b t f P f u R m z Q o a 0 P 5 t 5 / n W n r z E v D P c + L I 2 u X x 7 / 3 7 / E h L 3 5 J i s n R y / N 0 v f 0 S x W 1 L s P R I m P 9 / c J G P 0 T 3 7 y 7 G b i / L y z a 5 r W P j n 7 9 v 9 H i f N D I M 5 Q z v / n t V h 9 n a z a z y O j L 7 7 0 k 8 9 v n 6 T 9 k Q l 7 3 7 T 2 j y h G F P u 9 n 5 7 e w u j / / B T A Z z s 7 D 3 6 k n Q Y 9 o p / 8 U c r x m y H O z x 9 3 U X T O T 7 4 + u 4 X O + f n n E b 1 / p P / z f G V W H e y f / P b 9 H 1 H s d h T T 3 M j + 8 / 1 b U + x H b h L i l N / n + E c q a 9 D Y v T y z L P I j d r q N A L 7 X Q s D P G / f g v d b X f i R r N 3 P O z x u v W 5 X L / k / 8 5 I / i t U H H 8 t s P b 5 / B / n l E H F H I r 3 6 f n V u b s J / v P i R T Y f f 5 v V v I 2 s 8 3 L f 1 1 F N H P G / t u O G d v P 5 6 k / R H n v H l 2 / + F X c e f n R 7 7 0 + y Z M f p 7 b N W G n 1 6 9 v I W s / P x X R c B 7 y R 0 Z / y E 3 6 f R 7 + X v / / Y q d v h j i y X P v V s 7 j R / 5 H q f t / V / x 8 J 4 P s u c P / 8 N n a 6 E H D 2 1 e 6 P i D O 0 l v 2 d T 2 + R V f t 5 5 w k o 5 5 y c f f v W i u h H q n u T s f t 5 H s S 9 f z b p 5 z s 7 v X 8 Q 9 / N H O 6 m s P f k 8 b v R / 5 C a 9 7 x L S j w T w g 9 K 5 P / 9 8 p + / 8 x P 0 n L 3 9 i 7 9 u / 9 6 3 Z 6 e e 3 A O 6 d f v p 7 v 3 r 5 7 Z / 6 q a 8 s F W 5 k p 5 9 n + v y W C f C f r 7 J 2 8 O b b t y b O z x v O M X b t J w f E 6 k e K K K 6 I z n Z O v n 1 8 a 4 r 9 P P c E T h 8 8 e f p 7 f + f Z 7 / P V y x 9 R 7 H Y U u y H c + 3 k e C 7 9 H Z P f z j T h G n 5 / 8 5 N m P Z O 1 W F F N Z O z n + 7 p c 3 s 9 P P N / f A r P Y + / O r 2 Y e + P 3 I N N 7 s H P a + 2 k r v j L 7 3 7 6 9 E f s d E u K c a b u 9 3 5 6 e o t F l p 9 3 7 K S L L D / 5 7 f s 3 E + e H r L p / 7 o k j 8 r P 3 Y u f 2 O d 6 f 7 5 7 A Z u 3 0 I 3 Z 6 8 + z e / Z + K p 3 N / p L o H K L b / 4 L s / E s D b U u z 9 M 3 U / f 9 K Y 6 l h + e v 9 H 7 H R L i q k F 3 N + 7 h e / 0 8 4 6 d b t B O P 7 8 d S / G 6 f / L h d 3 5 k 7 G 5 L M c l Y P j v + 7 o / Y a Y C d v v v V s x + x 0 y 0 p 9 j 5 Z l J + n r v i n T 1 7 F 2 e l H d m 1 D n P I j z n l z + v s 8 e 3 I L 4 v z 8 1 N L P 7 n 3 5 + 9 w + 1 / 0 j B x v s 9 P s c 3 9 7 B / v k j a 1 8 j X v t 5 b v R v Y K c f U W y I x 8 5 e f 3 W z A P 7 8 0 + e S T X p 2 f / d H x B m K 1 3 6 f h 7 / X j 4 j T J c 6 9 n z g 9 / f z z J 8 9 + 8 i u r X H 5 E H K d z N i + 6 / c h N e t 9 4 7 U c U 6 1 P s 9 3 r z e 3 / 5 7 N m 3 H 5 7 d L I A / 7 x x L Y Z H d 5 / d u z 0 4 / z 9 0 k c S y / + + T z W + S 6 v 6 G E y f / H i P P s / u v X t 4 9 T f r 5 r p 8 0 U + / n N T u o e n J x 9 + 9 b s 9 P N c O 5 0 + e P L 0 9 / 7 O s 9 / n q 5 e 3 Z q e f b 8 Z u M C n 3 8 1 v W x K 7 9 3 k 9 P b 0 + c n 2 + c s / c + q / 8 / j 4 g j 4 f / z L z 6 / N X F + H o m V J I 7 2 v v 1 7 / 4 g 4 Q 7 m R k 5 + 8 f W j 2 8 4 Y 4 N y n k H / n S 8 Q z 2 t 3 / q p 3 6 U a h s i z v A S 0 o 9 k 7 c 2 z n Z 0 H t 0 + D / D y X N f W I X u z 8 i J 0 G j f 7 Q a t G P 4 t a h P O T e / u 0 T R z + i G L k H P / n 6 7 E f u w f t Q 7 P 2 W T n 6 + 8 x h H d i f H 3 / 3 y Z i X / 8 8 6 h E g F 8 r 4 W A n z c 5 A R P Z v T y z G u d H n N O N 7 L 5 7 c n t j 9 / N d d T + 7 d / z y y 3 u / 1 8 6 3 f 0 S x W 1 J M I p r v f P o j 9 + B 2 F C P t v P / k O 1 + e 7 R 8 c / 0 h l D a i s 3 + f Z k 9 v 7 T j + / 2 e n r q K w h b / P n C c W + R o b q 5 4 1 D 9 X V 8 h p / n 7 C Q U + 8 m H 3 4 m r r B 9 l q D Z k q H 6 e E 0 e S U c / v 3 Z 5 z f t 4 o o v d y k 3 6 + E e c m o / / z W 6 x O H z x 5 + n t / 5 9 n v 8 9 X L H x H n f R P g P 7 / F 6 n T n p 5 4 / + M 5 3 f v L b 9 2 8 m z s / T 0 O y n v n 3 w I 8 6 J E I c z 2 E + e f / H 5 j 4 j z Q W u 4 P 0 / F a j D g + n l u r W R h a P / 5 / o + i 0 f e h 2 J N n x 9 / 9 E c V u S T G m w r 0 v f 5 9 4 B v v n u e r + v d 7 8 3 l 8 + e / b t h 2 c 3 E + f n n e p + n 0 T i z z v i i F 2 7 3 b L 1 z z / i v H / 8 / v N I 5 7 B C v v / w q 9 s r 5 J 9 H H p H 4 0 v t 7 P 1 p v f R + K v Z + D / f N H 1 t S E n b 3 + 6 k f s d D u K C R X 2 H 3 z 3 R + w 0 J G u / z + 9 z / C P V / W F G / + f E I / o 5 J c 5 7 R G E / 7 4 g j e e n f a / f 1 y x 9 p 6 f e h 2 H f O v o q v O / 8 o D R L 3 B L 7 9 U z / 1 l a X C j R T 7 E Y + B x 1 7 e f / 4 j i t 2 K Y v d + 4 v T 0 8 8 + f P D v 5 y R 9 l k z 4 s T v n 5 S Z x n 9 + 7 / 1 O m P i P O + O f + f 5 1 4 3 c 8 7 u 8 3 t x z v m R l h 7 K v 7 1 + H V d E P / K d h p Y p j 7 / 7 5 Y 8 o d k u K s b H 7 y Y f f u Y U + / / m X R R F 9 / u r 3 2 f k R c Y Z k b f / 5 / q 2 J 8 / P H 2 H 2 N k O T n u y I S W T v 4 K e s s / s i x / J D V g Z / v 7 M R U + P T J q 1 v Y t Z 9 3 7 C T E 2 f n O p 7 d f u / z 5 z k 7 f + Y n 7 T 1 7 + x N 6 3 f + + b 2 e n n q S f w 5 P k X n 9 9 M n J 9 3 s n a D J / D z 2 0 0 S s X r 5 3 U + f / o g 4 f c 5 5 8 O T p 7 / 2 d Z 7 / P V y 9 / p K V v S b H 3 l 7 W f R 1 p a T N j B m 2 / f m p 1 + n u f f 3 o e d v l G 7 9 v 8 F 4 j C L n P 7 U t w 9 + t E r y j S S O f v 7 Y N V E u e y 9 2 b s E 5 P + + 0 t O q c s 6 9 2 f 0 S c A c 7 Z / 4 m f v P 0 S 0 s 9 z j 0 i 0 9 O 3 S + z / v t L T I 2 u + 1 + / r l j 9 j p f S j 2 n Z O z b 9 / M T j 9 P 7 d p 7 a a e f 5 w 6 2 U G F n 5 8 G P t N M Q c W 6 X w f 7 5 5 g n c + 4 n T 0 8 8 / f / L 5 3 v 0 f + Z A R L S 2 r R S f f P r 4 1 c X 7 e a G n i g / 0 n 3 / n y b P / g R 8 Q Z 5 J y h d c a f 3 8 R R + / 7 g u 3 G d 8 y N 3 8 Z t I O f 7 8 p t h 7 2 b W f f x 7 R 7 / X m 9 / 7 y 2 b N v P z y 7 N T v 9 y M F G q m 1 / L 7 7 Q / / O b n W 5 w k 3 6 k n Q a 0 0 7 O X Z 1 a o b n Q P f t 5 4 3 T e p 7 h 9 p p 6 F V k m f H 3 / 0 R O w 3 J 2 n c e x F X 3 j 7 T T B 2 W T f r 6 x 0 0 2 5 7 p / X k d 1 N d u 2 H L m v / r 6 e Y W V d 6 f X Y L x / L n G z u p I r p 3 / 6 d u r 4 h + H h F n c 0 7 g 5 3 d I I p x z / + F X t x e r n z 8 m T N z F k / 3 n + z 8 i z j c R f f z I X U R u 5 M X O j y h 2 S 4 p x w u T b P / V T X 1 k q / I h i t 1 F Z T 3 6 f h 7 / X r S n 2 o 5 w A K P b 8 i 8 9 v T b G f 5 z w m k d 1 3 f v L b 9 2 9 t F n 8 e e Z v M I r t 7 + 7 d X 8 j / P B f B r J A p + 3 n h Z G r y 8 / O 6 n T 3 / E T r e i m E m t n P z k 7 d f s f q T P o c 9 P z r 5 9 s w D + / y 5 A v s v / P n 1 1 9 p x R e v n q 5 Z u z 0 9 d C t J e v v n x 5 + k r + x s v 6 7 B I U A P n J 4 + d f 8 Z D v d h t v e H l v 9 0 N e 3 v u Q l + 9 9 w M v 3 P m T M + x / 0 8 o c Q b N 8 n G H O a / P Z + Q H z C f U 0 g u z s + D Y 5 + 7 6 8 H 4 w N I s b s T k G L 3 6 y H w A S y 0 u 7 P / D S B w / 0 M Q + P R D X n 4 Q M k E k O f 3 6 D S z v 1 x n V w Y c g 9 j B A 7 G s h s B u K y d e D 8 S G 8 s f s N 8 M b e B 2 i Z 3 Q 9 R y 3 s f L t v 7 O x 8 O 4 / 4 3 A O P h N w P D J + b R a d N m s y q d 5 e n r o l 1 n 0 6 J a p s + K Z b a c F n m d p U / z N j 3 + e t 1 0 l H t s v e j e g 6 + + F u y A m b 4 m G Q K e + j o w d v H / j W N 8 8 W r / 3 p u v X n 2 N M Q L 2 z f T 7 e i o N s A O b + V M / + e r 5 7 / / F S 3 T 4 d W A F y u G n n p 3 9 / g b c 7 / 8 T O z s H X 4 N 5 A N S 3 J E f H T 3 / y O 7 / P i y 9 / 4 q u z L 7 8 e N N + 0 A N r Z T 5 6 d / j 6 v v i Z q o a n Z v 7 t z / + 4 e + 3 5 f B 5 h v W 4 5 2 H i i w n X R 3 5 9 G 9 B 4 9 A 2 6 8 D N T A 6 P z s S v t v x t D 1 K p L t 7 j + 4 / f A Q m + z p Q A 5 n 6 w M k K T e f u n k N x 5 9 H e p 4 / 2 H n w 9 q B 2 X 8 9 5 4 M w P c t X H L T x 6 / E s j 8 y 0 + + O P 6 C p O / 4 1 e 8 P u P Q + / k Y b i p D E z P J v j 3 / y 5 f G r 1 x Q I v a S P 9 N f H r 8 8 + f 3 F E Q T T / f P z l y z d H p 5 T T w s / H z 7 / 8 7 h E h d I 9 H j z / w y e 9 / + n u / O a J P g O o 9 / p g / e f z t s 8 + / D Y u K n / i E I 7 8 v v / u G v n t 6 d p L a 1 v h A v / j 9 n 5 + + O I I K 9 v 7 k 9 9 / I 6 / o r f 0 6 t / D 8 f f / v V 7 2 N a 8 W + 2 k f v r 8 U 9 q i 5 8 0 n 6 A v + 8 f j b 5 8 + f / n 7 H / / k 8 R m H h F + 8 / v z 3 f 8 E R 5 N m X T 7 7 z 4 o u j n W d n r 0 + I 9 D R F 8 g G P / u S L l 9 Z v 2 D A J e 9 / 0 J O w N T s L e e 0 3 C 3 s + D S d h 5 / f u f f P n F S / r n 6 e n v f w t x e H 3 7 m f j 8 9 I u T z j T Y j 2 6 c g s + r C W n P M j 0 V L f p F M Z 1 X 2 f Q f / Y u X 0 T n Z / 3 / t n F j i 3 j A r d / n f b x + / e I o s G 9 t i / e P x 6 z f H b + j H G 0 o d / f 4 / 8 d X p q 9 8 H K H p / P T 5 7 8 f K r N 1 9 Q H 0 c w k / Y P S f Y 8 P 3 v N + J 9 8 9 e r 3 + i n 8 8 v r V U 8 A j / t 7 f 3 t n f 3 i M 7 r R 8 9 J u Y 5 + 8 m j 3 4 s M o P z 2 + P V X L y l x 9 f r 1 7 / 8 F / X P 8 + a m F 9 v q r L z i / 9 P u / + v K 7 r 8 E n 4 Q f u + 5 M v n 3 / 1 x Y u w i f n s 8 V d E 6 N / / + O T N 2 U + e 8 n u A 7 H + m D f H x i 9 / / 5 N v E d r / / l y + k B y J B 9 y O / D b 3 Z b c M f U Z v X b 1 5 9 d W J f 2 k W b 8 C O / D b 8 U t h E 4 r 7 9 N s / j 0 S 0 r c n b 5 4 A / q 8 O W a 6 d D 4 + V n K F H x O 1 p T V g 7 v 7 + h l e G 3 f W w o b y 3 t + m 9 Z 5 9 + 9 R N 7 + p 5 t a P p 7 f f b 0 9 z 9 7 8 f T 0 9 z 4 y T f z P T C v K Z e L D Z 2 e / N w j Z / 9 B g 4 d 7 c t R 1 2 o e 3 F o A U f P g Z N M F k v P p e c 6 e l 3 L U u c v S A j f / a U f 3 3 9 4 s s 3 l L 1 8 8 / u w 1 B 4 T L X 8 f m r Z X Z w g m / D / R B / P 0 3 V e n J C a v S V 8 Q I 3 / 1 n H 5 + c f x 7 / / 6 M h f z C f / 8 + 5 u / f h 9 + Q h u R O P H u G f l 7 9 x E / i h 4 h b z N t W Q e Q f v z + 5 T t + 1 z f m v 3 / + N K r e z F 8 + I C Z 4 E 7 r / 9 7 P H n p y + + e n H G P s 9 g U G P b P K Y s 7 X O S x y / O 3 q T v m u L R s i g / + 6 i t 1 / l H 6 I g F 7 e x L 1 m b 2 9 8 e v o W v O j p 8 8 P z 3 5 8 s W b 4 7 M X p 6 R z 7 K + / v y i c C L Q 3 v / f v T x x 0 e v I G 7 / / + 7 H G 9 j j S 7 G 4 V / 9 9 X r V 7 / / 6 9 + b m Z 4 o + p N n T / F p 9 E O y P a d H T 1 / + / l h O w K + P 7 d w 9 P f t C L N f v / R z Z 6 y + c g g 2 X O n 7 y 2 f M n D 0 9 f 7 3 3 6 q d O 3 + K l K n F Q Q s B N O E p E m s n I k G v z 9 + P j 3 P n t 9 9 P s 8 v s s / h Z p H 4 i 9 q W p 0 4 9 S e f G 5 s l f 2 g f / A e z M E y q I C E K W H P 8 L u 3 / 4 k t C 6 P U R T a v + x r i + f P X 6 h W D 7 5 h X p 7 5 9 8 f o Q M h P 3 j s V O Q z P T u L 7 J 1 p 9 L X T 5 6 + e k 0 z j l + h 2 d 9 8 y e D M I s B r z K b 8 o g s B r 3 9 / W b n Y 9 f / Y Y x G z b 3 3 b v v Z t + 9 6 3 g x f t X / K m P 8 6 n p 8 a V 3 8 F g 9 A P w 3 l M y m E f y q f n L s O T r 3 / / 3 + n 1 Y / j 4 n q / M S r C y / 4 O / j N 2 9 e n c l g 1 V i Q S 0 I c q q O 2 B u T F 0 z P z G S j F c y J T u C e 0 8 z 4 R + p H V / F w 8 B f O H I a f 5 x v 9 T 6 W u + 8 v 7 6 W V m x o R W l 4 2 e E 8 u u X / l 8 n 7 E W 9 f v m l L D H x H G y S D G 0 B 2 J / v H a V 4 d u j / 9 9 M 9 x o U + e / z m 2 9 9 5 o 9 1 / v o 9 f 3 v B s s j 4 m P S l / q d L U P x 5 / c f b C + 9 z + A c L z e y A 3 j e p U / q D Y D F g y o f H b 4 9 d E V + 7 p 9 3 7 z + t v P n u u v X z y 1 v z 7 / X H 4 l e 3 5 8 c s J u C U 0 e D 9 3 M v f 3 k i 9 M v n p B K 6 7 S j r l 4 R K R m B p 2 S y z 5 7 D o g e c g y b E P c J v 7 g 9 x 1 a z 2 u a 0 q e r b 3 6 t X e N 6 C K f u / / t 6 s i J d 1 N 6 u f o 9 4 K V 4 I i C 1 c k m o k k D U V J H x / g b v / y / W V d h m o K / f 1 Y 0 l y X 1 / 5 8 1 l f L A g K b 6 9 E e a 6 o M 0 1 c m X r 9 + c U C j i J w v 6 u g n s b H 4 N l B T P 6 O 8 t y F m F t P d D U 0 h H q l H l j w / V T Z 6 o 6 w d D q s q n 2 t d U T k f f p q l S q F 0 l B T D 6 2 w 9 D W e H 9 n 3 3 1 t D u o n n a H 1 d P u D 1 M 9 H f 0 4 2 V b 3 V 0 R V c c S K n x t d q 1 c v v z O s s O 7 9 v 0 h d Q a z N r 0 Z v 6 W f 8 q 1 F g i H / M r / + v 1 W S 9 n O e H q r H 9 / 9 + r M U u y H + m w n 9 c 6 7 M u 9 N z + x 9 + X 9 n 3 r w 9 M 3 B g 5 P T 3 V c v X n + + f / x g U I c 9 + J E O Y 3 H 7 2 d J h 9 7 4 5 J f b p z x c l d u 9 H W u z n u R a L e G I / c f z 7 f D G o x X Z v q c V + K F r s 9 4 l o s d / n / 8 N a 7 P c 5 P f 4 G X b H 7 P y + 0 m N D s R 1 r s R 1 q s E 0 / u H H w 1 q M U O / t + u x W K + 2 O / 9 / w U t 9 t W L k 9 / / + N X p 8 T e n x n 5 4 m f q f M z X m i P Y j P f Y j P d b R Y 9 9 5 c N b V Y z t G j / 2 / K Y 3 / D e g x Q O 9 8 8 v 8 S v f b y 1 Z f P z t 7 8 / i d v v k H / 7 N 7 / 7 x W b T 7 U f a b Y f a b a O Z v v J r 4 b j z P 3 / N 2 m 2 3 / u W m u 3 / Z X H m X f 6 X O g E 2 r / h z 6 u X U U 2 u x a X m 9 9 + m n T s m x A h p o e P D t n y B R 4 Q b S j g Z / 9 D J r i s t K P 8 c H M U / u 2 2 d P n 5 6 + U B L w T B y 9 p o k y v z 9 + S d 7 Q C 5 7 1 p 6 / O n j 9 / / Y a Y + + g 5 D c j 9 9 f j b x 6 + f n j 4 7 / u r 5 m 6 d f n n w l 3 P D y x f E X T M M n x 6 9 P n 4 J s b 5 5 / + f m X w S d W h 9 p P T r 7 8 4 u X Z 0 / A 1 V c Z 3 O 4 T 7 W a H j q 8 9 P + 3 R M U 6 F k e l L U 0 3 W Z L d s 8 S l S 3 b v w j o n o N 3 x w / 2 4 s R N U 2 z c X q y z p d t 1 q S r q i Y q X 2 R 1 m q U n V d 1 W 6 c s y + 0 G c e Z 2 1 / h G d p e H L N / u v j g / u / T 4 / N U D n 3 T v p 6 7 y + L K Z F 1 a Q v 8 7 q p l l m Z v x / V 3 X L i j 6 j u U / 3 4 + D s D V N + 7 k 7 6 s q 8 s 8 n 1 X 1 e x L b J Q x / R G y f 2 J 9 / c W + A 2 P f u E F G X b Z 2 1 R W M U y p e T m n 5 7 + Y / + P Z O y m A 4 o m S j 5 3 a r T j 8 j v k / + L 3 / v F A P n 3 i d e z u i U N s 8 p I y y y J 3 6 / T Y y J 4 a / 6 M s n + U + g 9 + R P 0 o 9 d 8 8 f D B A / f t 3 0 j d 1 t m z O 8 z p f T g t i 9 S / b q r 7 I Z u 9 p W Q 9 + R P k o 5 X / q 9 3 o 1 Q P l P 7 6 R n 5 A + S f s + b E d F 3 U T S G + 7 9 s a 7 K 2 n 2 d N S z 9 m e V p m 6 d N 8 P c t Y I U X J / / B H 5 I + R / + H 9 7 z 4 Z I P + D O + m r v A X P K 9 H Z B h S T 9 S a l E 2 f + 3 Z 0 f U T 9 K / Z M H P z l A / Y M 7 x N G X V W m o L U z + P L / G b 2 f L C 5 K K K j I H U e r / K C K N U / / s O 8 8 G q P / w D l Q M a f g b Y q g o u X 8 U q 8 Z j 1 T d P I 4 k U k H s y T p 9 W 0 / W C w t U Y T 2 / Q K z 8 K V 7 s N 3 z x 7 9 m b v J 5 + e f T 5 A a g p X P V q T U c 1 r c m r e M 2 D d / V H A G q f 7 d 7 7 a G a D 7 X k D 3 a b W 8 Z U g V J f + P Q t g 4 + X / i / u 8 1 Q P 5 7 r N C J 8 l 9 T 0 f w o a o 0 2 / I p y + n G K T 8 f p y 4 p U y z / 6 t y 5 D 8 v b c d T B 7 l O Y / i l W 7 D X / y O 6 c H u 7 s / 8 f D h A M 1 J u X 8 o 0 X 8 U p s a J / t 3 f 6 8 0 A 0 f c 2 E f 2 4 p q z B L F s U U D n p s 2 K Z U T y V 1 3 E l 8 6 M Y N a 5 k f v L J w C L H b J y + + U f / + n Z d V o h P f z I r O R l 8 o z b f + 1 E 4 G m 3 4 k 6 c P B z z 0 f K z r d G R A C 8 q E F b P q N n T + U e D Z a f j d v W d f / j 4 P v / O d r 7 4 c o P M u c l 4 a 3 J 9 U 5 B D O 1 F E 5 n u V Y H a W / b 0 H 3 H 0 W g c b r / x K c H A 3 T f 8 3 K N H 0 D 4 H 8 W j c c J / 9 9 u v B w h v H f O v o 1 9 + F I b G 9 f j v f T D g l Z + P 0 2 f V E s S 9 T p + Q T y K J x T e U A 8 g x B / m S c u o 1 c f s / + t d H v c O 9 H w W e X f 5 + c P L m p 1 7 + 1 J P f Z y C T e E 4 K X S n u E / c W v P 2 j i D N O 6 r O H P z V A 6 j 2 f 1 M e z R b G k 3 E q d R T z z K M F / F G 7 G C f 7 l 8 + 8 M E P y e J T h y W c X y g o K c W / n f P w o y 4 6 T + 6 v e + N 0 D q f U t q 0 t f P i l l e T L E e W t H C 6 B c Z B Z g t q 3 R N K d L v x 8 t / 9 C 8 u q 4 s 4 + X 8 U Z 8 b I / x O U / H g x Q P 7 7 x k t x k x A 1 m u n 1 3 c p X P T H y 3 / t R 9 B k n / 4 P f 6 8 E A + T + 9 Y 4 N 7 6 7 e 8 n z m 9 9 6 N Q N N r w u 5 8 / G M i t X F D I X 1 e X R S P r z z d T + E d B Z 5 e t n z 7 7 9 O w n n u 7 / P g P 2 8 w L p W i E x P J Q V c T N l a B d Q 5 + D z 7 6 w L W v u / D e V / F H X G K f / k e M C c X u z 1 K W 9 d G F o O v Q 3 R O f b 8 E d F 7 R P / 2 8 w E j e i G h P p Y 4 3 0 u v / C j m j G v u n 7 o / k K y d j z s p l Z t p / K N g s 8 v M Z / s P X z z 9 q S e f v h q g s Z + o R Z r w p C R i n 9 O q W h 0 l 8 I + C y z i B v 3 3 2 Z I D A p K J f 5 d O M F i w l g J f V + r o l o 7 g a I P K P w s o 4 k V + 8 + c k B I v e y r y d F P V 0 j 3 5 0 3 U R L / K H S M N v y 9 z / a j G d e z s 2 N a o q z a r E T I e E s i 7 / 8 o Q I w 2 / H 1 2 7 0 V j F S F r + q L y C B u l 6 4 9 i w D h d f 6 / d A U 8 i G 6 c n a 0 r q Z W L j X m Y X W U 3 e x P O s v t j g T e z / K B K M N v y p e z s D y z K T c f q 0 m q 4 X R G p 1 J 2 5 L 6 h + F f n F S P / + p g b T G l E i d k 1 O R v v x H / 5 5 J S f 7 a L Y j 8 o 1 A v 1 v D Z z v 7 v P a A 3 Z u P o c u 5 N d P 5 R p B e n 8 4 v v D u i N f P x B y 7 n 7 P w r 7 o g T f / f Q n B 7 T H e T c p e h N L / y j u i 1 P 4 5 Z u o 6 j g 7 e x L x l w P P L u 4 y / y j 0 i 9 J 5 7 + B 1 R H W c n T k i l 0 r l K F V / F O 1 5 D X + f g + d v P r / 3 4 u n e 2 e 6 n T 7 7 q U / X b l K j I l 5 5 n c f d l 1 t b F o l o W U e r e / 1 G Y F 6 f u y Y u B W B r B 9 C Y q y / p 3 M V m T v x G l + I 8 C w D j F z 3 6 f 3 y d u 7 4 4 p F m m J 4 r B 2 U Y r + K N S L U / T l 8 V m c o k + r p d I T F u 4 k W x W k h 6 O k / V F o F y f t T 3 4 x 4 J w d T 9 t 1 V h Y / 0 I Q x k b f M o v o i S u 4 f B X k 7 O 1 / u v f m J v S / v / 9 S D p 2 / O d n e e / 9 6 v T + + / f P G d L w a 0 8 Z M b t P H n F J D U 2 Y A q 3 h j r P f t 5 R u 5 n 3 3 n 9 b O / 3 2 n m 6 s / f 5 7 4 2 g L M b d r / J m X b Y Z g j 1 4 b a c / T V E e r Y V U 6 d b x v K r r 6 i 7 l N Z q M f 7 0 T p f j G Y O 9 m i p / + / 5 T i 3 7 7 3 L B K K 7 K d n L z 5 / d f r 6 y 9 f p 7 5 N + + e Y V / X x y + u L 0 2 d n J 2 Z e v R + P x W F 7 p k L g b 7 R 3 9 3 o / v 6 m 8 b d c k m X t A W / 7 9 j / l C 1 H 7 9 + 8 O n z 7 5 7 t v r g F 8 z v e b 9 J j i g j r o q o H 3 J M f h Y V x Q n / 5 9 M E Q o S + z 8 h / 9 e 6 o 4 O X 8 U D 8 b J + d W X r w b 5 N q 8 v s y g 1 P / 1 R / B e l 5 u + 9 u / N k i J r T t j g n L 8 M 5 0 F 9 T M X z 6 o 0 g w 6 l z v n f 5 e A 3 m 5 s 5 N x e v p u m j d V W q V n y 2 Z N 8 0 C u 3 7 T I k G Y m R 3 v I + 4 6 S / 0 d h Y 5 z 1 H z z 5 y R s M I K 8 O v i H P m k l P V C a 6 c 5 J 0 W a V f k F S 0 G X F 9 n O d / F F D G i f 7 0 x b M P I n q U 2 D 8 K J + P h 5 J u f j M Q 3 Z y 4 j / b 5 Z 1 E 9 / F E h G C f 0 T O 5 9 G N P n Z T / Y z / 7 R 2 + N 5 E / 8 B Y 8 v 9 b R H + 2 9 + r V 3 u 2 W W 3 6 f v U i y 5 H V W k g o R + 5 h u f f n q 7 P O z F 8 f P o 0 H 6 z k a / 5 O c v Y e / t n 0 b U h h J W P b 2 b S L v R 5 / h 5 Q l q X Z f i 9 7 j 3 7 f b 4 6 + f L V w Y v n r 1 / e x L M v v j r 9 y S / j V P 3 Z d C o 4 f R J + 8 v 9 Z K r / G Y u p N D L y B z j + b / s T / n + j 8 + z x 7 M 0 T n b L p e r E t y 5 6 I E 3 u h H / H + T w H f 5 3 5 M v e S z P j k / w 4 / j N K / w 4 O S X 6 v H r 1 e / / + / M v p 8 z d f n T 3 d j c e E s t p t m m j b v U 3 k N 0 0 e v / j q i 9 / / 9 c n x c x 4 l / n j 5 6 p S x O P 3 i J d H j 7 D V + f / n 8 9 C d P n z N S X 3 3 x F f / y / P j z z 1 9 R D 4 / v y m + P X 7 z + 6 g n j / e z 5 8 Z v f X + f s 8 V 3 v L / n m d e c 7 8 7 f 5 l i b Q Q n n 9 + z 8 9 Y 5 i / 1 9 l T v I A f R E J D k 0 3 E c f 7 Y m + N n e 1 H i D B q x n x f E + e 7 Z / s M X T 3 / q 2 2 d P b s 0 5 r C B / X h D n J 1 + + 2 X 9 1 f H B 8 / J 0 f E W c 3 G H B n U e a W x G E H 5 v + v x A k 5 5 8 2 z Z 2 / 2 f v L p 2 e c / I s 6 Q t T p 5 c X p b h S z h 2 v / v i e M G v L P / e 9 9 e r H 6 e m f J n u y / f 3 J 4 4 P z / E i k 3 5 g 5 M 3 P / X y p 7 7 6 v e / 9 i D g 9 4 i h x v n w e N + U / v 3 X O d 5 8 + + / T s J 5 4 + O b 4 9 5 / x 8 8 3 M + / 7 3 3 b U h w I 3 F + 3 o n V k 9 / n 2 W 3 F 6 u d R b C W B 5 + 9 9 t h / 3 c 3 5 + c 4 4 Q 5 6 e e / 9 S t o / L / f y v k D 4 2 t f n 4 4 g b d I d v 2 8 4 5 x w w D / 5 n d O D 3 d 2 f e G j N 8 4 2 c 8 / 9 r U x 7 R O d / 9 q f u 3 F 6 u f R 8 T Z n L L 4 e S 5 W k g n 8 / I v b e 8 g / P x S y E 6 u v f v L J j 0 z 5 Y G y 1 / / v 8 K P A M / Z y n b 8 5 2 d 5 7 / 3 q 9 P 7 7 9 8 8 R 0 7 4 J / f x I m I 1 U + e P o x b q 5 + / x P l 6 T u D P p 8 B T n M D v / l 7 W A t 1 o r X 7 + B J 7 v n w n 8 + c Q 5 r H N + n 9 1 7 P z L l A 8 R 5 v 6 W Z n 0 f h g 3 j I X / z e L 2 5 N n J 8 f H j J b q + P X D z 5 9 / t 0 v n z 7 4 k V h 9 E 9 b q 5 5 F Y S W x 1 c n L 7 H P L / r 4 k T C x / e / G R 8 a e b n r y l 3 O u f 3 3 t 1 5 c l v i / H z S O W K t 7 v 0 + P 3 V b 4 v w 8 4 R z r I f / E z u 7 B / 4 9 M + T d C H C / w f H l 8 d l v O + X k i V l + P O D + f x G r v 2 Z e / z 8 P v f P f b r 2 9 L n B 9 x z i Y / 5 + d H y u J r E u f / 1 0 7 g h x L n 5 0 f g 6 Z n y B 7 / X j w L P I S f w 4 f 3 v / s h D H g o 8 f 5 / f a / f 2 y a 6 f P 2 K l 4 c P x 8 Y 9 y y I N R + d C i 3 s 9 f U + 7 E 6 s 2 b p 7 d e 1 P v / N + e 8 z + r D z 2 / O 0 X W r r 3 7 v e 7 c m z s 8 P J 9 A j z t n D e D 7 n 5 7 m 1 k h z y T z 6 5 v V j 9 / C G O R u X f + e r L W x P n / 9 c 6 x w 3 4 O 6 + f 7 f 1 e O 0 9 3 9 j 7 / v f f j C f a f 3 z p H x O r 1 w b d / Z M r f 2 8 / 5 + a 1 z f v L N s 2 d v 9 n 7 y O 1 / t / I g 4 A + H D T + x 8 e n v O + f m h k L / e i u f P p 5 S F R O U / 9 X u 9 u j X n / P 9 a r E I / 5 + m z T 8 9 + 4 u m 3 n 9 9 + U e / / 1 2 L 1 o e H D z z c / 5 y d / 7 4 P T 2 + q c n 3 d + z k + e P v y R E z h E n J + 6 t x P n n B + m z v l / K X G e 7 b 5 8 c 3 s / 5 + e H z u F F v e P X D z 5 9 / t 2 z 3 b i 1 + n k n V u / j B P 7 8 9 n N u y C H / v O O c m B P 4 5 P j 2 O e S f P 0 6 g W q v n P / W j N G m E c 8 7 2 H 7 5 4 + l P f P o u v l f 8 8 J 8 7 e x h z y z 2 + d o 1 H 5 5 1 / c X u f 8 P P J z 7 r 1 4 u n e 2 d / p 7 / c g J H L R W + 7 / P d 2 5 N n J 8 / 1 o p T F j + x 8 + D 3 e v A j n T O k k L / 7 7 d c / 4 p z 3 N e U / v 3 P I S p w n n 9 4 + h / z z R y G L K X 9 4 8 u A n f 8 Q 5 7 5 v s + n l O H O G c s + 8 8 + x F x 3 j e H / P P b W v 2 k r J X / x P 3 f 6 0 e c 8 w 0 o 5 J 9 H T q C I 1 X d / 6 v 7 t x e r n T 8 p C i P P 6 4 N u 3 X r f 6 e S J W b v X h 9 3 7 6 4 k f W a j C f c + / 3 u f 1 a + c 8 j a 7 V Z I f + I O M Q 5 b x 7 G U x Y / z 2 O r n / z O 6 c H u 7 k 8 8 t A O + k T g / 3 6 z V V z / 5 5 G s v 6 v 3 / m T j v 7 S H / P H E C n S n / 7 t n u i 9 s S 5 + e J K X e r D 7 s n L + I p i x / p n A 0 e 8 s 9 f 4 n z N d a u f H 8 R x e m T 3 0 5 + M W 6 u f d 8 R x A / 7 O 6 2 d 7 v 9 f O 0 5 2 9 z 3 / v f W u B f n 4 T 5 3 1 M + c / v 8 I F X P F / + 1 J P f J x 6 V / z w P H y S 2 + q n f 6 / b r V j 9 / O O f 9 V x 9 + n n j I X 3 P 1 4 e e R W D E 3 7 O z / 3 r d O k / 6 8 4 5 z f + 2 z / 9 u H D z y P O e f 9 M 4 M 8 j 4 r y / n / P z i D g s V r / P 7 7 X 7 I 5 3 z j X D O z 6 P w Q V I W r z 6 P K + S f 5 5 z z / g r 5 5 x H n S P h w f P y d 2 3 L O z 7 8 0 6 d n v 8 / v c m n N + H s V W r H O + + / m D W y / N / D z h H E 5 Z 7 D 3 7 8 v d 5 + J 3 v f v v 1 r T n n 5 5 H O k c D z 9 z 6 4 f f j w 8 0 i s x M 9 5 e v b 5 r Y n z 8 4 x z n u 2 8 + O 6 t / Z y f T z p H 0 q R n D 3 / q 1 p z z 8 0 C s D H G e P v v 0 7 C e e 7 v 8 + c T / n R 4 H n + 4 U P P 4 / E 6 o Y c 8 s 9 f s f q a H v L P H 7 H 6 7 t n + w x d P f + r J p / G l m Z / n U f n 7 r z 7 8 P P J z R O f c / + 6 T W x P n 5 4 f O u Y U T + P N b 5 7 x / V P 7 z S e d I s u u L 3 / v F b Y n z 8 8 n P e e 8 V z 5 9 v x D n 9 7 k / d v 7 2 1 + n m m k E / f H D + L 6 5 y f 5 6 b 8 v V M W P 5 8 U M g 9 4 9 9 O f v D 3 n / P w x 5 Z p D / o l P D 3 7 E O f 3 A 8 / j 1 g 0 + f f / e r L 2 8 d W / 1 8 s 1 b P 9 g 5 e 3 9 5 D / v l m r b 4 6 O f k R c Q Y 9 5 H u / z + 1 z y D + P F P L m B P v P c 5 0 j n P N T v 9 e t F f L P J 2 s l a d K T F z / S O U w c N + D v v H 6 2 9 3 v t P N 3 Z + / z 3 3 r f c 8 C O x 6 u a Q X 7 z 5 y V t z z s + P 2 M o T q 5 / 8 4 v b h w 8 8 P 4 t z C z / n 5 q 5 A d c X 7 q + U / d n n P + f 6 2 Q P 3 T 1 4 f + 9 Y v V N E + c G h f z z V 6 y c Q t 4 7 / b 1 + l C a N i N V P f u f 0 Y H f 3 u 7 + X t U A / 4 h w n V k + f f X r 2 E 0 + / / f z F r T n n 5 1 H g u V n n / D w X q 8 0 r n j + / r Z U u z b x 5 + q N F v U G F / B M P r R 7 5 E X H c g N 8 8 e / Z m 7 y e / 8 9 X O j 4 g z Z K 2 e H N + 7 L X F + H p l y 0 T m / 9 9 n + 7 Z N d P z 8 U s l u 3 + r 1 3 d 3 4 U W w 0 F n g f H x 9 + 5 N X F + / v g 5 u v r w 5 P d 5 d m v i / H z j n I d n 3 7 k 9 c X 4 e h Q 9 7 z 7 7 8 f R 5 + 5 z t f f f k j 4 g y Z 8 v 3 f 5 / Y 6 5 + e R W E k O + S e f 3 D 6 2 + n m k k M 8 4 K v / 2 W d y U / / x 1 A j 0 / 5 8 G T W 6 d J f x 6 F D z d E 5 T + / x U q I 8 / v 8 X r s / I s 4 Q c X 7 y 9 z 6 4 f W z 1 / 2 t T 7 g b 8 n d f P 9 n 6 v n a c 7 e 9 + + 9 + x H y a 4 h h f z d s 9 0 f J d g H Y 6 s v n 9 / e C f z 5 o 3 P U z 3 n y 6 a s f E W f I l B 8 / i 3 v I P 3 9 1 z t d c 1 P v G Y 6 v / V x L H U 8 h f P n 1 w W 8 7 5 e R I + u A H v v n x z e y f w 5 w f n W G v 1 E z u 7 B 7 c X q 5 8 / p v x r Z A J / n n H O + / k 5 P z 8 4 x 0 t Z P H 3 x I 8 7 5 J v I 5 P 5 + s l a x b v X k Y N + U / 7 z j n A 6 P y n 0 e c 8 z U W 9 X 7 + x F a 6 b v X d b 7 / + E e c M x V Z P j u / d m n P + f 6 1 z I l H 5 6 1 e f 3 z 5 N + v N D r G 4 R e P 6 I O E S c r 7 6 8 f b L r / 9 d i Z Q f 8 9 M 3 Z 7 s 7 z 3 / v 1 6 f 2 X L 7 5 j E 1 g 3 E u f n R / j g p S w + / c k f r Z V / I 4 H n / 6 / F K h Y + / N T v d X u d 8 / N D r G 4 R e P 7 8 F q u f f P P s 2 Z u 9 n / z O V z s / I s 6 A E / h 7 n + 3 H n c C f 3 0 s z Q p z v / t T 9 W 0 f l P 9 + I 8 2 x n / / e + / e r D / 6 / F 6 n 2 c w J / f U b m I 1 U 8 9 / 6 n b O 4 E / P 0 z 5 L R b 1 f n 7 r H F 3 U e / B 7 / S g q H / S Q P / / i 9 s k u Q 5 z / f x P n a 3 r I P 4 9 0 j n j I T 8 8 + / x F x + p x z 7 8 X T v b P d n / w i b q 1 + f i t k M e V v j p / d 3 p T / / 1 r n x J z A N z 9 p H b u f 3 8 Q J O e c n v 3 N 6 s L v 7 E w + t H v m R h 9 z N B A 6 t e P 7 8 1 j k 3 L O r 9 / C a O K O S f / L 0 P b r + o 9 / M j h + x M + d 7 p 7 / W j 2 C o i V n v P v v x 9 H n 7 n u 9 9 + f W v O + f n h B H q x 1 R e / 9 4 s f E W c o t t r d e X J b s f r 5 Z M p F r L 7 z 1 Z e 3 J c 7 P I 5 0 j 1 u r 3 + b 1 2 b 5 9 D / n k n V k 9 f x J 3 A n 3 f E + d D Y 6 v / X x H k f J / D n t 8 7 R 8 O H b z + O m / O c 3 c d T P e f M w n m D / + W 3 K d W n m 0 5 + 8 d S b w 5 w l x n L X 6 7 l d f v v q R Q h 7 K I Z + 8 u H 1 U / v O D O N 5 y 8 L 2 d H x F n M H z 4 i U 8 P f k S c o e X g 3 Y P b R + U / P x L s X 2 / d 6 u e J t f J M + c s 3 t 8 4 E / v + a O D G F / H u f 7 d 8 6 f P j 5 R J z 3 z w T + / N A 5 3 r r V V 7 / 3 j 5 Z m B v M 5 D 5 7 8 5 K 0 5 5 + f R 0 o y E D 2 e 7 t x e r n x / E Y b E 6 2 3 / 4 4 u l P f f s s n m D / + a 1 z x F q 9 P v j 2 j 3 L I T J x I m v Q n d j 7 9 E X H e O 3 z 4 k Z / z 6 v j h / e / + a F F v S O d 8 d X J y a w / 5 5 4 m f 4 3 n I n 3 9 x a y f w 5 x 3 n / D 6 7 9 + J R + c 9 v h f w 1 M o E / f 5 z A r + H n / H x z A n + f 3 2 v 3 1 v m c n 0 8 K e b O 1 + v k t V h p b P f n 0 9 u t W P z + I c 4 s c 8 s 9 f n e O l L L 5 8 G l 8 r / x H n E O d 8 + u S r W x P n 5 w f n O I X 8 5 s 3 T 2 5 v y n 2 9 O 4 O t X n 9 / e W v 0 8 I s 6 b Z 8 / e 7 P 3 k d 7 7 a + R F x h h b 1 P v 3 J W 6 9 4 / n x y A j f n c 3 5 + c 8 5 3 9 5 5 9 + f s 8 / M 5 P f H p w a + L 8 / 9 q U f 2 g O + f / X x I k 5 g V 9 9 G Q 8 f / j + S 7 P r Z J c 7 7 e M g / P 3 S O t x z 8 9 M W z H 3 F O o H O e f e f 1 s 7 3 f a + f p z t 6 3 7 z 2 7 v c 7 5 e c Q 5 H F v t n f 5 e t 0 5 2 / f + b c 2 K L e g 9 + r x / p n M G o / O z 3 + X 1 u T Z y f H 6 b c W 7 d 6 8 z D O O T 9 / w w f P W u 3 u 3 D 5 8 + H m U z / n J 7 5 w e 7 O 7 + x E O r R 3 5 E n N v q n J / n Y i X E O X k R T 3 b 9 P D f l m 6 P y H 3 H O + 4 n V z y P O U Y X 8 3 d / L + i 4 3 K u T / X / s 5 7 5 P P + f k r V m 7 A O y + + e / v V h 5 9 H p n x z s u v n L 3 F s 4 P n y p 7 7 6 v e / d V q x + P i n k 9 1 / U + / + 1 Q o 4 F n v d + n 5 / 6 E X E G M o G f / 9 7 7 V l R + J F Z d z v m p 3 + v W q w 8 / n 0 z 5 Z i f w 5 y 9 x v m Y + 5 + d H m t R Z q + 9 + / m D v 1 s T 5 + e P n C H F + n 9 1 7 t y f O z w 9 r 9 f V i q 5 8 n 1 s p L W X z 6 5 K t b c 8 7 P H 5 2 j 4 c P Z w 7 g T + L P L O f 9 v J 4 6 a 5 4 P X P 0 q T v j d x f n 6 L 1 f t z z s 8 T J / A W x P l 5 Z 8 o / N B P 4 8 4 w 4 p z / 1 / K f i T u D P b 4 X 8 3 b P 9 h y + e / t S L N z 9 5 W + L 8 P N I 5 3 3 3 6 7 N O z n 3 i 6 / / t 8 5 7 b E + X n E O S p W 9 3 Z u b a 1 + P h F H k l 2 f f 3 H r B P v P I 7 E S z v n q J 5 / c P i r / + e M E c m z 1 E z u 7 B y 9 + x D l D U f l P f v E j z h m 0 V t 9 + f m v O + f + 3 Q o 4 k u 1 6 + + I 4 V l R s 5 5 + e P h 6 w 6 5 8 H v 9 e B H x P k m E u w / f 3 S O E O f N 8 b M f E W c w t n r y 6 Y 9 W P C O c 8 + b Z s z d 7 P / m d r 3 Z u S 5 z / f 1 u r G H G e n n 3 + I + L 0 x W r v 2 Z e / z 8 P v f O e r L 2 + t c 3 4 e W S s J P O / 9 P r d e m v l 5 p H N u S H b 9 P L d W I l Y / 8 e n B r Y n z / P X L n y / E k R X P r 3 7 v e D 7 n R z q H d M 7 x c T x N + v O c O B I + / N T 9 n 7 i t Q v 5 5 Y s o 5 n 3 P 8 + s G n z 3 / v p y + e 3 Z p z n v + 8 0 T k q V m 8 e 3 j 4 q / / m h k B 3 n f P d s N 5 7 s + v l L H I 9 z v v i 9 f z 5 m A u / y v 0 9 f n T 1 n l F 6 + e v n m 7 P S 1 E O 3 l q y 9 f n r 6 S v / G y P r s E B U B + 8 v j 5 V z z k u 9 3 G G 1 7 e 2 / 2 Q l / c + 5 O V 7 H / D y v Q 8 Z 8 / 4 H v f w h B N v 3 C c a c J r + 9 H x C f c F 8 T y O 6 O T 4 O j 3 / v r w f g A U u z u B K T Y / X o I f A A L 7 e 7 s f w M I 3 P 8 Q B D 7 9 k J c f h E w Q 8 d p e v v q p 3 + f r j e r g Q x B 7 G C D 2 t R D Y D c X k 6 8 H 4 E N 7 Y / Q Z 4 Y + 8 D t M z u h 6 j l v Q + X 7 f 2 d D 4 d x / x u A 8 f C b g e E T 8 + i 0 a b N Z l c 7 y 9 H X R r r N p U S 3 T Z 8 U y W 0 6 L v M 7 S p 3 m b P v l 6 3 X S U e 0 Q k X + 9 9 + u n X g h 0 w 0 9 c k Q 8 B T X w f G L v 5 / 0 x i f 3 X t x 8 t X X g 3 0 z / b 6 e S g P s w G b + 1 E + + e v 7 7 f / E S H X 4 d W I F y + K l n Z 7 + / A f f 7 / 8 T O z s H X Y B 4 A 9 S 3 J 0 f H T n / z O 7 / P i y 5 / 4 6 u z L r w f N N y 2 A 9 u W z 0 1 e v T l 9 9 P W C h q d m / u 3 P / 7 h 7 7 f l 8 H m G 9 b j n Y / v b u 7 Q 8 B 2 D 9 L d h 4 / 2 9 x 7 d v / f 1 o A Z G 5 2 d H w n c 7 n r Z H i X S X M H / 4 a O f r I b 8 b y B R N 1 t l P n p 3 + P q + O v x 6 w 0 K 3 a c y j u P N r 7 9 N H e g 6 8 H t e N y 3 h v T n G 0 A d d f G L T 9 5 / E o g 8 y 8 / + e L 4 C 5 K + 4 1 e / P + D S + / g b b S h C E j P L v z 3 + y Z f H r 1 5 T I P S S P t J f H 7 8 + + / z F 0 d n j u / z z 8 Z c v 3 x y d U l I K P x 8 / / / K 7 R z T I e z x 6 / I F P f v / T 3 / v N E X 0 y x j f 8 M X / y + N t n n 3 8 b F h U / 8 Q l H f l 9 + 9 w 1 9 9 / T s J L W t 8 Y F + 8 f s / P 3 1 x B B X s / c n v v 5 H X 9 V f + n F r 5 f z 7 + 9 q v f x 7 T i 3 2 w j 9 9 f j n 9 Q W P 2 k + Q V / 2 j 8 f f P n 3 + 8 v c / / s n j M w 4 J v 3 j 9 + e / / g i P I s y + f f O f F F 0 c 7 z 8 5 e n 7 y E c O s H P P q T L 1 5 a v 2 H D J O x 9 0 5 O w N z g J e + 8 1 C X s / D y Z h 5 / X v f / L l F y / p n 6 e n v / 8 t x O H 1 7 W f i 8 9 M v T j r T Y D + 6 c Q o + r y a k P c v 0 V L T o F 8 V 0 X m X T f / Q v X k b n Z P / / t X N i i X v D r N z l f 7 9 9 / O L p c 2 g 3 W E / 9 4 / H r N 8 d v 6 M c b S h 3 9 / j / x 1 e m r 3 w c o e n 8 9 P n v x 8 q s 3 X 1 A f R z C T 9 g 9 J 9 j w / e 8 3 4 n 3 z 1 6 v f 6 K f z y + t V T w C P + 3 t / e 2 d / e o 5 7 0 o 8 f E P G c / e f R 7 k X M h v z 1 + / d V L S l y 9 f v 3 7 f 0 H / H H 9 + a q G 9 / u o L z i / 9 / q + + / O 5 r 8 E n 4 g f v + 5 M v n X 3 3 x I m x i P n v 8 F R H 6 9 z 8 + e X P 2 k 6 f 8 H i D 7 n 2 l D f P z i 9 z / 5 N r H d 7 / / l C + m B S N D 9 y G 9 D b 3 b b 8 E f U 5 v W b V 1 + d 2 J d 2 0 S b 8 y G / D L 4 V t B M 7 r b 9 M s P v 2 S E n e n L 9 6 A P m + O m S 6 d j 4 + V X O H H R G 1 p D Z i 7 v 7 / h l W F 3 P W w o 7 + 1 t e u / Z 3 q t X e / q e b W j 6 e 3 3 2 9 P c / e / H 0 9 P c + M k 3 8 z 0 w r y m X i w 2 d n v z c I 2 f / Q Y O H e 3 L U d d q H t x a A F H z 4 G T T B Z L z 6 X n O n p d y 1 L n L 0 g I 3 / 2 l H 9 9 / e L L N 5 S 9 f P P 7 s N Q e E y 1 / H 5 q 2 V 2 c I J v w / 0 Q f z 9 N 1 X p y Q m r 0 l f E C N / 9 Z x + f n H 8 e / / + j I X 8 w n / / P u b v 3 4 f f k I b k T j x 7 h n 5 e / c R P 4 o e I W 8 z b V k H k H 7 8 / u U 7 f t c 3 5 r 9 / / j S q 3 s x f P i A m e B O 6 / / e z x 5 6 c v v n p x x j 7 P Y F B j 2 z y m L O 1 z k s c v z t 6 k 7 5 r i 0 b I o P / u o r d f 5 R + i I B e 3 s y x e Y E / v 7 4 9 f Q N W f H T 5 6 f n n z 5 4 s 3 x 2 Y t T 0 j n 2 1 9 9 f F E 4 E 2 p v f + / c n D j o 9 e Y P 3 f 3 / 2 u F 5 H m t 2 N w r / 7 6 v W r 3 / / 1 7 8 1 M T x T 9 y b O n / O m b z g d v f v 8 z 0 m n w A a U 5 / i I 2 y B b 5 E a h 3 + v w U s v P 7 3 4 M w 4 s P H g Z 9 I j Y 3 3 9 / v o W / w Z W b N T 8 8 L Z c p a / w z z L L 4 9 / M i v X f e D y K T U K Q c Z 6 e H V K L P 7 q 9 z 9 + / f r 0 i y f P f 5 / N / T w 5 f X c 8 m x X L U f q T e d 1 Q P P D Z A 0 p x j P f G 9 + j f n V F 6 s i 7 b d Z 1 / t s z X b Z 2 V o / T l e l I W 0 9 8 r v 3 5 T v c 2 X n z 3 c + z T 7 d G / n Y D o 5 v 3 8 w y S Z f B 9 O T 5 4 T r Z j S n 1 W L c Z K v x p B j n 7 T h b Z u X 1 D / J 6 n A H 1 M Y 3 h r M 0 X b / J 3 7 W m Z L / J l + 1 5 Y s I i b G d + M R t D 0 9 3 + / a T n 9 v U k 0 b j H z N J q v 7 p 8 d v 3 j 9 k 1 / 9 X v s / 8 X s / p G W x k 0 / v / 8 S n r 1 4 9 e P p e H b 7 + 9 u n p m 8 1 9 f V 5 n q / l 7 A X 1 6 C r f q 9 3 / 9 7 e O X N 4 / j 4 e f H L 0 5 / r 5 3 P 7 z / 4 f V 4 d 3 P v u s 5 d P X z / 8 f Z 7 s 7 h + / V 5 e v o H w 3 9 / W 7 f f t 3 2 3 v 0 u 5 3 9 b n v v B f j p 2 e u X z 4 9 / n 9 8 f K v n s h P T 9 8 z e n r z Y z I u u T 9 w D 9 7 M t X X x y / + W Z h Q j X 8 / q o b b h C b X 1 i 2 h 7 / H u 0 W Z X q p w f 7 Q 7 3 v k o z Z f T i g T n 4 r O P 1 u 3 5 9 u 6 n H / 0 e v / C i P f y N E z R / n d d F V h Y / y D 1 x S g n E s n l E q v W z j + Z t u 3 p 0 9 + 7 V 1 d X 4 6 t 6 4 q i 8 o i N 7 Z v f t 7 f / H 8 9 X S e L 7 L t Y k l J h u W U d K 9 5 a 3 b z W x / 9 w g s g k K Z A 4 c 3 1 K g d C J x W D a v H Z X f O h a X T 2 F H 8 d f / X m 2 1 + + 4 g b y g f m a x 2 / e + Y p o c l 4 s 8 x k 3 D L 6 S Q d + N j R p f v x c / E T J f P j v b L H L v O 9 k n x y 9 h J D d P 8 + 8 9 i O Z d 3 x w Z k y c 2 b L N B Q 6 j / s 2 b Q A P w 9 6 P o j g / b / d Y P 2 E / s n D 5 8 / e f r l 7 / X l y f 3 v H D / 5 i Z 9 4 + e o n 3 z z 5 9 P W T 9 + r w 5 9 6 g 3 X v 1 7 d d P P 3 9 z d v b m q 5 / 6 v U 4 / v f / t B z / 1 6 Z s n D 1 7 8 5 H t 1 e R u D 9 v n v R m l J M m t I r L 4 H 6 B + Z t P / P m 7 R X p y / f Q K h + Z N S + c a N 2 7 2 f T q N 3 7 k V H 7 + W X U H j z c / 7 2 e 3 3 / x 8 K d O 3 j z 4 9 r O X P / n 7 f H n 2 5 U 8 9 + b 0 f v n q v D m 9 h 1 H T V b m j J 7 r 2 6 e y 9 z 9 / v c + 7 1 + 6 t u f / t R P / j 5 f n f 7 E d 3 + f l 0 9 + 4 v P j B 7 / P t 3 + v 3 + v 5 e 3 V 5 G 3 P 3 4 n e 7 9 w j / v B f g H x m 7 / 3 c b u 5 / M C J V J m W 8 w d p S Y 4 7 z d 7 2 + X P m 8 y e 6 T T / v 9 p 8 G I w 3 8 v S v T i m J b A X p L 1 2 D 7 5 h M x d A f g 9 S / n y 1 c S + y y y d l N X 3 7 X i j 8 v 8 / A n X z 3 2 a c / e f D F m 5 9 8 9 p P 7 9 1 5 9 + e r V y e n 9 T 3 c e v H g / L X 0 L A / e z H L X 9 X j / x 8 P d 6 + P n + y y c / + f v s / M R P P H j z f O f T e 9 9 + 9 v l X J + / V 5 W 3 M 2 M n v t n v / 0 e / 2 9 H f b 2 3 8 v 0 C f P z 1 5 i b f T 3 3 g z + 2 V f P n 7 8 + + 6 n T r w X 7 B u n 7 W r B / N l T l N 2 l x s a r + H C v r v / / T V 2 f P n z / 9 8 r v v r 4 J j c E k f / v 5 P n n 9 5 8 n u R 6 / H 7 P L + B K V i n n L 0 f r 1 l i s E v D H s M N a u n 3 f i / 4 x 8 + x 2 k / D O P v 8 + E b D 9 J 6 w D e 5 n t N j 2 z U y j g f j 0 7 A u z Z I 7 1 9 5 8 N p E 0 X W O P 9 2 Y T / + v n Z y U 1 a / u v 1 c D N H 3 p b s L 7 7 6 4 g k x 3 5 f P B G v 6 C m T Z j P P O N x O 0 O 4 f j m 4 7 Y A 8 j v Q d 4 f u T L v g c L / + 1 y Z e 6 e v n 5 8 c f P n l 6 5 9 6 / u T 3 + u 7 x g 9 P v f O f L 3 + v Z 8 z f v Z 6 d v 4 c q 8 Q c D z X k D f y 5 U 5 / a n P v / t T z 5 + 9 + Y l n e / s / d b r / 9 M n r V 9 9 + c f J 8 7 / d 5 r y 5 / 5 M r 0 Y P / I l b n Z c P z I l f l g c v / I l R n s o d / D z R x 5 W 7 L / H L o y / h L B N 5 6 Y 6 Q J / D y L / f H V o 3 v z / Z v 3 h J 3 / q 6 f 1 v f / H i 2 c v v f P 7 k 6 e 7 J t 0 + f v H j 5 x d m D s + + 8 V 4 c / 9 z 7 N T / 3 k i / 2 9 4 9 0 H D 5 6 f n n x 6 9 v L 3 O f 7 8 O 2 c H z 5 8 d f P p e X d 7 G p 3 n 2 u + 0 + w j / v B f h H q w z / 7 1 5 l u O W S + u / 9 5 v n n P 8 + X 1 D 9 4 h c E 3 N 3 s / m 7 Y M w N + D o D + y Z f 9 f t 2 W / 9 5 s v v / 3 d N z / x 4 u T 3 / v z J y f O v P n / 9 e / 3 k 7 3 3 6 n T e / z + v 3 6 v A W t u x n e a n h i 9 / r 0 7 P n v 8 + z p z v 3 f p / v H H z + 6 i c + f f h y / 6 f I P P / k e 3 V 5 G 1 v 2 n d / t 4 a P f 7 f f 6 3 R 6 + F + A f 2 b L / 7 9 u y L 5 8 / / 4 p 0 / R e n P 8 + t 2 Y a g 8 u s b t f 2 f T a P 2 f p m 0 H x m 1 / 6 8 b t T e / z + 9 z f O / + 0 + O f e P i d 5 7 / 3 z u v 9 b / 9 e p 7 / P 7 3 X 8 3 Z c / 8 V 4 d / t w b t S 8 P n r z e + 7 1 2 P / 3 i 9 7 q 3 8 / s 8 O 7 3 3 k z u v f + L 1 F 5 / D R L 1 H l 7 c x a p / / b r s U o X 2 b / n 0 v 0 D 8 y a / / f N 2 s / C t E Y u 5 8 F o 3 b v Z 9 O o 3 f u R U f v 5 Z d T u v / y 9 7 u 8 / e f D p w 2 / / x O d P 7 3 9 6 c H L y 9 P T F d 5 6 8 + P K 9 O r y F U T s l l T G r 0 t d F u 8 6 m N P n p s 2 J J 6 q j I 6 y x 9 m r 8 n G d / H 3 P 3 U d 3 / i 6 d m 9 Z z / 1 9 N v 3 9 3 f 2 n p 9 9 9 6 v T N 1 9 8 5 / f 5 i T f v 1 e V t z N 2 L 3 2 3 / E f 5 5 L 8 A / M n b / 7 z Z 2 P 5 k R K p Q w 3 2 D s f v L 4 1 U 8 e P / / q 9 P f / K f r t 9 9 / Z 2 d m 7 y e y R T v v / p 8 H 7 R n O S u 5 / + L F o 6 A H 8 P g v 7 I 0 r 2 n i v 5 / n a X 7 i e + c f H H y c v f 0 u 3 s P P v / 2 k 6 9 e / d T v / f y 7 O / e / c / + L 9 + r w F p b u Z 3 l 9 7 f P n z x 8 8 2 z n + 4 q d e 7 z y / / / z F / q c / + e X B 8 f 6 X r 9 7 P 7 N z G n n 3 7 d 9 t 7 9 L u d / W 5 7 7 w X Y a I s f 2 b P / d 9 q z W w R v Z D y + / e W r H 4 V u 3 3 j o t v e z a d A A / D 3 o + i O D 9 v 9 1 g 3 b 8 + z z Z P b 3 / + 5 x + + u W b n / j u g 5 2 d b 5 9 + 9 / c 6 / e o n n r 9 4 r w 5 v Y d B + l v O R D z 9 9 8 u r k J 7 8 4 e 7 D z 9 O n 9 l / f P D l 4 8 / M k v d k 8 P n r 1 X l 7 c x a N / 5 3 R 5 g k e 3 B e w H + k U H 7 / 7 x B e / 2 K R P J H C 2 z f v E H b 3 f l Z N G g A / h 5 0 / Z F B + / + 6 Q f v 8 5 f 1 v P 3 j w x Z u 9 4 9 / r 0 + / u f r 7 3 5 b P 9 s 7 P v / O T z 9 3 N s b m H Q f p Y j t I f f P n v 4 8 D 4 R 6 / P v P r n 3 5 a d f v f r y x d 5 P f v H p 8 b A A f n 2 D 9 h A G 7 e F 7 A f 6 R Q f v / v E F 7 9 e X z 5 1 + R y v / i R 0 b t m z d q e z + b R g 3 A 3 4 O u P z J q / 1 8 3 a q c / + V P f f v 3 g 5 U 9 9 c b C 7 + / T l i 5 9 4 f n z 6 + v X 9 n z h 4 8 l 4 d 3 s K o / S x H a V 9 8 u b P 3 k z + 1 9 3 v / 1 L e f P n j 1 5 C c + P 3 3 w n W f f f f 1 7 7 X 3 z a c f P E a V 9 + 0 d R 2 s 8 3 o / b 6 9 / n q 9 e m P 0 o 7 f v E G 7 9 7 N p 0 A D 8 P e j 6 I 4 P 2 / 3 W D 9 u D 3 + q n f + 6 c + f / r t / R c / s f P 5 5 / u 7 J z 9 x 8 t 3 P n 5 z d f z 8 + + L k 3 a D 9 x 9 u I n 3 r y 8 v / 9 m 9 6 u v P t 0 / u P / p 7 v 0 X n / 8 + X + x 9 9 7 2 6 v I 1 B + 8 7 v t r u L M G 3 3 / e b k R y b t / / M m T e K 0 3 / 9 H g d r P i l 3 b 3 f t Z t G s A / h 5 0 / Z F d 6 9 i 1 / 8 / Z t Z P v f n v / 9 z 7 + v X + v 1 5 + + u v / d e 7 / P w Z c v X p 6 c P j l 7 / n 4 d 3 s K u / S x n H 3 d 2 9 n d f v T r b f f j 0 / k 8 9 e / P 0 y c n z g + 8 e / + R 3 3 r x f w P k j u / Y j u / Y j u / Z z Y 9 f 2 f j b t 2 t 6 P 7 N r P L 7 v 2 5 P T 1 s + 9 + d 2 f n y y + e v d o 5 2 X 1 4 7 8 H v 9 Z N f f P l k 7 / V 7 d X g L u / a z H K + d / V 6 v f + / 9 n 3 x D I e d 3 d n 7 y J 5 8 e H z x 8 + O z b b 0 5 O X r x X l 7 e x a 5 9 j V e 3 b P 1 p V + / l m 1 c 5 e P P v y 5 K s n P z J p 3 7 x J u / e z a d L u / c i k / f w y a d / d f f n 7 / D 4 U m z 3 7 v Z 4 9 / M 7 r p 6 9 2 X 3 5 3 b + f 1 q 0 / f L 3 X 3 c 2 / S d l + 8 2 n 3 4 + a d n T 3 + v 0 5 / 6 z v 6 3 9 7 9 9 c v L s 9 P f 5 y d / 7 5 X t 1 e R u T 9 n v 9 b n u P f r f n v 9 v 7 C c q P T N r / 5 0 3 a j w K 1 n 0 2 r d v C z a N Q O 3 o u q P 7 J p / 1 + 3 a T + x 9 + z 3 P v v q 4 N O v P n 1 y 8 t X + w 9 / 7 5 Y O 9 3 + f N y e v v f P u 9 O r y F T f t Z T j + + + e r V d + 6 / O X 6 1 8 1 P f O f 6 J h 5 8 / e 7 H 3 4 v f 5 z r e f v N p / r y 5 v Y 9 O + 8 7 s 9 Q P b x w X s B / p F N + / + 8 T X v 9 i k T y R + b s m z d n D 3 8 W z d n 7 J V N + Z M 7 + v 2 7 O f p / d r 8 7 2 n v 7 k q + / e O / n J B 7 / 3 2 e 7 z T z / 9 / G z v 0 1 c / + V 4 d / t y b s y + P v 7 z / 7 N O n P / H i + b 0 3 D x + + P v m J r 8 5 2 f / L + 7 / P s m w / R v v O 7 H c C c v Z / f 9 y N z 9 v 9 5 c / b F l 0 / / / x i e e b P 9 c 2 X P d n 8 W 7 d n 7 K c 4 f 2 b P / r 9 u z n / z q 8 y e / 9 0 + + O v 6 J 0 + O v z t 7 8 P j 9 1 7 + l X J z 9 1 d v b s 5 L 0 6 / L m 3 Z 1 + 8 P P 2 J p 6 c / + c X D n / r y 5 e t n Z z / 5 U y / v / V 6 v d u / t P X m v L m 9 j z z 7 / 3 T 7 F K t q n 7 w X 4 R / b s / / P 2 j C K i b 3 / 5 6 k f h 2 T d u z n 4 2 l 9 D e b 2 H g R + b s / + v m 7 P X T L 3 + v k 5 + 8 / + D L 5 / d + 6 t W 3 n 3 7 1 / P d 6 9 e 2 z n 3 j z U + 9 n B n 7 u z d n O 7 u / 1 4 N O H r 7 7 z k 2 d n 3 3 3 9 6 q d 2 j l 9 9 + e D 3 e v r 8 9 3 6 / K O p 2 5 u w B z N m P s o 0 / z 8 z Z 6 9 / n q 9 e n P z J n 3 7 w 5 u / e z a M 7 u v R d V f 2 T O / r 9 u z j 5 / + e T 3 f v j q j N a Z v v N 8 9 / 7 v 8 x M / e f D 0 1 Z v 7 + z / 5 7 L 0 6 / L k 3 Z 1 8 e v H r z 9 P d 6 + h N f / M R 3 H h w f f P f g 5 d 6 b L 7 / 9 1 d N v v 6 d 7 d i t z d g B z 9 n 5 2 8 k f m 7 P / z 5 o y y j T + y Z z 8 r 9 m z / Z 9 G e v e f i + Y / s 2 X t h 8 f 8 + e 3 b 6 1 d l 3 D 9 4 8 v P f 6 9 Z t n P / G d p 1 8 d 3 / / 0 0 w c n b 3 7 i 1 X t 1 + H N v z 1 5 / / u q 7 n 3 / 1 + t N 7 z 7 7 4 v T / / i S 9 + r 9 2 9 L 7 9 N I d v D + + / V 5 e 3 s 2 U P Y s / d b Z v 6 R P f v / v D 0 7 e / H s y 5 O v n p z + f 8 i g b T A + / 2 + 0 a / d / F u 3 a e + q B H 9 m 1 9 8 L i / 3 1 2 7 S d / 7 6 c H 9 1 / 8 5 L 1 v f / X p y w d f n p y + + b 2 e 3 H u 6 c / z / u T j t q 6 c k k Q / v / V 4 7 X / 3 U d 5 6 + e f P V q 6 f P f v K r g + + 8 + Y n 3 6 v J 2 d m 1 3 B 4 Z t d + e 9 Q P / c W 7 Y f W b Y P t G y v T l + + g V D 9 f 8 i y v e 9 0 / 1 y Z t E 9 / F k 3 a p + 9 F 1 R + Z t P + v m 7 S T 3 / v + 6 U / + 3 r / X T 9 z b P f 3 q 9 P g n d 3 / q 9 c 7 D e 7 / P g 4 O T 9 + r w / w U m 7 f 6 D F 2 c / + e W D L 7 9 4 + d X 9 s / 0 H Z 7 / P 0 7 0 H r + / 9 X s f v 1 e U t T d o u m 7 T 3 m 5 M f m b T / X 5 i 0 3 / v N 8 8 9 / Z N K + c Z P 2 4 G f R p L 3 f m v e P T N r / 1 0 3 a 7 3 N v 5 9 X B l 0 9 e f O f L r 3 7 y 3 l f P 9 5 9 9 e v r d b 3 / 5 7 R e f v 1 e H P / c m 7 e z s 8 9 M v d o 6 / + P L 1 q + O f + o l X T 1 9 + Z / f 3 e v H 0 9 3 7 w 7 f f q 8 j Y m 7 T u / 2 6 e P f r f f 6 3 d 7 P 9 / v R w b t / / M G 7 f X v 8 9 V P n Z 6 9 + Z E 9 + 8 b t 2 e 7 D n 0 W D B u D v Q d c f W b T / r 1 u 0 n / h 8 9 / X Z / s H x T z x 4 8 v l 3 f + 9 X D 7 6 9 9 / n 9 l z t v d r 9 8 r w 5 v Y d E + r 7 P V / L 2 A v p d F e / j t / S d f H H z 5 k 7 / P l 1 + 9 f P H V 6 f 1 X T 3 7 i Y P / N t 4 8 P 3 q v L 2 1 i 0 z 2 H R v v 0 j i / b z z a K R D f n 2 l 6 9 + Z N C + c Y O 2 9 7 N p 0 P Z + Z N B + f h m 0 Z / t f P f 3 2 z u / 9 4 v f a 3 X / + Z v / 5 5 2 d f 7 f 3 k d 5 + 8 f v J + + v r n 3 q C d v b j 3 7 S 9 2 v 3 r 2 n Z 2 n 3 3 1 x e v / e z v 3 T V 6 f H v / f B q / f q 8 j Y G 7 T u 8 k P Z 7 / W g h 7 e e d S X v 1 5 f P n X 7 3 8 / U k y f 7 S W 9 s 3 b t d 3 7 P 4 t 2 D c D f g 6 4 / s m v / 7 7 F r X 9 O u 7 X z 3 y Z O z 5 z / 1 U 0 9 e f f v h g 9 P j Z 1 8 e P L v / 1 X e + f D + l f Q u 7 9 r O c e v y 9 f q / f 6 9 n O 7 / X q 4 M V P / e T J w 6 d v f u K L 3 e 9 + 9 8 m 9 h z / 1 f u O 4 j V 3 7 v X 6 3 v U e / 2 / P f b e + 9 A P / I q v 3 / x K q 9 O f v i R 0 b t m z d q e z + b R m 3 v R 0 b t 5 5 d R + 8 n f + / 5 P P P 3 i i 5 9 4 + u T + T z 7 4 4 t n + z q c / + X v t f r n 7 e z 9 7 r w 5 v Y d R + l o O 1 e 9 / 5 q e 9 + 5 / M v f + L T 7 z 7 8 6 u G 9 + 1 9 8 e / f V d 3 + v k y 9 O v v N e X d 7 G q P 1 o P e 3 n p 1 H 7 0 X o a Y / e z Y N H u / W x a t H s / s m g / v y z a 7 / 3 d 5 1 8 d f P r w / k 9 8 / u L T 3 Y e 7 v / e b k 4 e f f v X 0 x U 9 + 4 x b t l D T G r E p f F + 0 6 m 9 L k p 8 + K J W m j I q + z 9 G n + n m R 8 H 1 v 3 4 P 7 D p 7 v f f v D q 0 + 9 8 t f / p z u / 1 d P f 3 e n n 8 6 u T l V 5 + / V 5 e 3 s X U v f r f 7 j / D P e w H + k a 3 7 / 7 y t e 4 + 0 J M b z / 0 9 T F 4 P 5 t W 3 c 3 o O f R R s H 4 O 9 B 0 B / Z u P d U z v + v s 3 F P n 9 z 7 v Q 6 + 8 + T 3 + c 7 e w b e / / f T e 8 b 3 7 O 5 9 / + e X n D 8 / e q 8 N b 2 L i f 5 a j t 7 K d + 6 v f 6 4 v P 7 X 5 6 c n X 7 3 9 z 5 7 + W b n J 0 6 + O D 7 9 v U 5 / n / f q 8 j a W 7 D u / 2 w G i t o P 3 A v w j S / b / e U v 2 x Z d P f 5 S H / F m J 2 n Z 3 f x Y t 2 u 7 7 q c 4 f W b T / r 1 u 0 z 3 / y u w d n + 0 9 2 7 u 9 8 + l M 7 v / f B d / f 2 H p z t f u c 7 e y f v 1 e E t L N r P 8 u L a d x 8 c 7 3 z 5 6 Y v v H L / 8 v d 8 8 O / 3 i 0 w d f 3 P / 2 p 0 + f v n q / c d z O o u 3 u w K T t 7 r w X 6 B / Z t P / P 2 7 T 3 i M 5 + Z N d i d m 1 z p P a z a d f 2 3 k + B / s i u / X / e r v 3 e X + w / + c 7 n b / Y / f / D 6 y 7 1 P v / v g 9 z k 7 / v L l / t 6 T 9 + r w F n b t Z z l S e 7 b 3 U 6 e 7 3 3 3 2 5 P 6 X X / w + O 7 / X 2 R e 7 X / 1 e + 6 f P j p + 8 e a 8 u b 2 P X P k e k 9 u 0 f R W o / 3 6 w a R W p f v T 5 9 9 S O L 9 o 1 Y t M 9 f n T 3 9 / f e + Y U t m g L 4 H H X + + W r D P 6 2 L 2 X t 2 / j + l 6 + Z 6 T 8 O b 4 1 e e n b 3 7 / D V 3 s / t x Y x + / e + 6 m T e y + f v P z J 7 z x 5 8 H t 9 + y e f f f f F s 9 / 7 8 + + 8 + b 2 + f K 8 O b 2 E d X 8 / z v H 2 / Y b y X e f z u v d / 7 3 s N v f / f T V 9 9 9 8 P n v 8 / z 5 g 8 / 3 9 1 7 / X p S Z f f Z e X d 7 O P O 7 S m t z z 3 + 3 g / c I + s V 5 f V / V E q f 7 l q z e / / 9 n J l y 9 u k J b 3 g / r t s 9 N X t J j 5 7 d / n Z x M 0 m 9 2 X r 0 6 f n f 3 e p 9 + M Q X 9 x / J N n n x 9 / i H a P Q f 0 m j R A Y 4 K v n x 9 8 I r K e v z p 4 / / / 2 f f v n d F 7 / / l y 9 + f 5 q n n / x G w H 7 7 7 P N v P 6 f / v y E 3 7 t V X J 2 + + e n X 6 + 3 9 B Z u O b 8 u R o w k 9 J y 5 + c / v 6 0 w v D N g D x 5 f v a S H J f T 3 3 v z t D / 7 6 v n z 1 2 c / d f p e s 2 9 g 3 2 A 0 v x b s 4 6 f f + e o 1 Z O C M g t L j V 6 f f D F / Q n 2 9 O T 2 6 U g t u C e / r l 7 / / i S z J b 5 C C / O f 3 9 X 3 w F T v h G 3 f D X 3 / 7 y u 8 S + X 7 D 7 T T 7 K 7 y + m y 3 z y z f T x 1 U v S N K 9 f / / 4 v T r / 7 + z 8 / e / E 1 F M 5 d / f X 2 j t 8 3 n c I w Q N + D w 3 7 k + N 2 y + / d x / D 7 A K / t / r Q / 4 5 Y P f 5 y d + n 9 N P 9 + / f O / v u y 9 P n 3 3 3 z k 5 9 + 9 / 6 r n d / r 6 X t 1 e A s f 8 G c 5 8 / 9 7 v 3 r x 9 I B 4 8 M 1 3 v 3 p + + v D 1 / Z 2 v D h 7 + 5 O / 1 8 s m D 9 + r y f V z A T 9 8 P 9 I 9 c w P + f u o D v C f J H n u C P P E E P 9 r e P X 3 X Y q 2 s I T u Z Z 3 a a 7 9 9 8 f 7 u 8 f U c t d 6 O + f u P 6 R 8 4 q 3 / 7 / v v N 5 9 w 7 / Q 5 6 9 / / 5 8 8 f n V 2 / O T 5 K a m Q N 8 f U 0 a u j x / b X 3 / / b x y + e P j 9 N K W n 9 a F m U n 3 3 U 1 m v K S V N n b 3 7 v 3 / / L J 9 + h W c P 7 9 P / n X 5 2 + j j S 7 G 4 X / x m D J q L 1 6 9 X s H f 5 8 9 P T p + / p x I / P T V 8 e e / P y F A v 3 z 5 k o b 3 l A a L j l j r 8 i 8 0 r M 7 L E W C k c o i S 3 6 Z Z O n v z + 3 9 x f P L q S x / W S V a W T 7 L p 2 / c C S X + e Y H L M 2 L 4 + c l + c P n 9 j w b z + + n B U h n 7 / 7 3 7 5 6 v d 6 8 u W X v 5 c H i e f h F i A M n b 7 7 B B a F v n r x 9 d E x a P z + L 8 m 1 p z + e f g 1 8 3 n z 7 F E 7 s e 7 / 3 + s 3 v 8 / z 0 9 / / q J V b p f 3 8 o b 3 8 Y e + 8 1 j D f k F L 4 m g 9 U D s / N e Y H 4 c x t m 9 z H + + 1 + t f h a 9 / 9 V 6 v v / j y 9 / / u q 2 N f g G 5 L S T u L n e H f 9 n 1 W l P S B E 5 Q P 4 H C L z J n P T E c n X 9 1 / + u z F z t 7 D 7 z z 8 9 K s X 3 / n J r 3 Z + 4 v V P v f z J N 0 / f C / h L M m Z k 0 j 5 s m h U I v / F 1 q E U q H 2 7 9 6 7 M X n x M D 0 1 q D S u T X g E X r e S T B b 8 6 + I K e E P L k v S Z P e V k n d D b U z I J F l Y 2 N E F v o I q v 3 x 3 e 6 n j 2 X s C D s 3 z Y j X S t 9 4 8 / u 8 P D 3 6 b l W / n V T V W 9 O A P 3 y M F W U R 4 C N i e O 8 v N P v 8 9 O j / A d 6 / W m t M 4 g Q A < / A p p l i c a t i o n > 
</file>

<file path=customXml/itemProps1.xml><?xml version="1.0" encoding="utf-8"?>
<ds:datastoreItem xmlns:ds="http://schemas.openxmlformats.org/officeDocument/2006/customXml" ds:itemID="{2EA7FF5A-D4ED-43A9-BE5D-0117B2A1E058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Table</vt:lpstr>
      <vt:lpstr>Sheet1</vt:lpstr>
      <vt:lpstr>Estado Situacion Financiera Det</vt:lpstr>
      <vt:lpstr>Graph</vt:lpstr>
      <vt:lpstr>Sheet1!Área_de_impresión</vt:lpstr>
      <vt:lpstr>Table!Área_de_impresión</vt:lpstr>
      <vt:lpstr>DF_GRID_1</vt:lpstr>
      <vt:lpstr>DF_NAVPANEL_13</vt:lpstr>
      <vt:lpstr>DF_NAVPANEL_18</vt:lpstr>
    </vt:vector>
  </TitlesOfParts>
  <Company>SAP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 Detallado - LDF.</dc:title>
  <dc:creator>I027330</dc:creator>
  <cp:lastModifiedBy>CP.Mary Chuy</cp:lastModifiedBy>
  <cp:lastPrinted>2024-04-26T17:39:59Z</cp:lastPrinted>
  <dcterms:created xsi:type="dcterms:W3CDTF">2006-05-18T10:01:57Z</dcterms:created>
  <dcterms:modified xsi:type="dcterms:W3CDTF">2024-04-28T23:43:24Z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 Estado de Situación Financiera Detallado 311223.xlsm</vt:lpwstr>
  </property>
  <property fmtid="{D5CDD505-2E9C-101B-9397-08002B2CF9AE}" pid="3" name="_AdHocReviewCycleID">
    <vt:i4>1722966194</vt:i4>
  </property>
  <property fmtid="{D5CDD505-2E9C-101B-9397-08002B2CF9AE}" pid="4" name="_NewReviewCycle">
    <vt:lpwstr/>
  </property>
  <property fmtid="{D5CDD505-2E9C-101B-9397-08002B2CF9AE}" pid="5" name="_EmailSubject">
    <vt:lpwstr/>
  </property>
  <property fmtid="{D5CDD505-2E9C-101B-9397-08002B2CF9AE}" pid="6" name="_AuthorEmail">
    <vt:lpwstr>heike.guder@sap.com</vt:lpwstr>
  </property>
  <property fmtid="{D5CDD505-2E9C-101B-9397-08002B2CF9AE}" pid="7" name="_AuthorEmailDisplayName">
    <vt:lpwstr>Guder, Heike</vt:lpwstr>
  </property>
  <property fmtid="{D5CDD505-2E9C-101B-9397-08002B2CF9AE}" pid="8" name="_PreviousAdHocReviewCycleID">
    <vt:i4>-1215345072</vt:i4>
  </property>
  <property fmtid="{D5CDD505-2E9C-101B-9397-08002B2CF9AE}" pid="9" name="_ReviewingToolsShownOnce">
    <vt:lpwstr/>
  </property>
  <property fmtid="{D5CDD505-2E9C-101B-9397-08002B2CF9AE}" pid="10" name="BExAnalyzer_Activesheet">
    <vt:lpwstr>Estado Situacion Financiera Det</vt:lpwstr>
  </property>
</Properties>
</file>