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CP.Mary Chuy\Documents\Subdirección\3. Jefaturas\3. Depto Edos Fin\Cuenta Pública\LDF\"/>
    </mc:Choice>
  </mc:AlternateContent>
  <bookViews>
    <workbookView xWindow="-120" yWindow="-345" windowWidth="20730" windowHeight="1116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6" l="1"/>
  <c r="N9" i="6"/>
  <c r="N11" i="6" l="1"/>
  <c r="O11" i="6" s="1"/>
  <c r="U6" i="6" l="1"/>
  <c r="U7" i="6"/>
  <c r="U8" i="6"/>
  <c r="U9" i="6"/>
  <c r="U10" i="6"/>
  <c r="U14" i="6"/>
  <c r="U13" i="6"/>
  <c r="N14" i="6" l="1"/>
  <c r="N13" i="6"/>
  <c r="O10" i="6"/>
  <c r="O9" i="6"/>
  <c r="N8" i="6"/>
  <c r="O8" i="6" s="1"/>
  <c r="N7" i="6"/>
  <c r="L19" i="6" s="1"/>
  <c r="N6" i="6"/>
  <c r="S18" i="6"/>
  <c r="S17" i="6"/>
  <c r="S16" i="6"/>
  <c r="S15" i="6"/>
  <c r="S14" i="6"/>
  <c r="S13" i="6"/>
  <c r="S12" i="6"/>
  <c r="S11" i="6"/>
  <c r="S10" i="6"/>
  <c r="S9" i="6"/>
  <c r="S8" i="6"/>
  <c r="S7" i="6"/>
  <c r="L16" i="6" l="1"/>
  <c r="O7" i="6"/>
  <c r="P7" i="6" s="1"/>
  <c r="L20" i="6"/>
  <c r="L23" i="6" s="1"/>
  <c r="P9" i="6"/>
  <c r="O6" i="6"/>
  <c r="P6" i="6" s="1"/>
  <c r="N16" i="6" l="1"/>
  <c r="N17" i="6" s="1"/>
  <c r="N22" i="6" s="1"/>
  <c r="L17" i="6"/>
  <c r="L22" i="6" s="1"/>
  <c r="B5" i="6" l="1"/>
  <c r="L25" i="6"/>
  <c r="L26" i="6"/>
</calcChain>
</file>

<file path=xl/sharedStrings.xml><?xml version="1.0" encoding="utf-8"?>
<sst xmlns="http://schemas.openxmlformats.org/spreadsheetml/2006/main" count="456" uniqueCount="275">
  <si>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</si>
  <si>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</si>
  <si>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</si>
  <si>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</si>
  <si>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</si>
  <si>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</si>
  <si>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</si>
  <si>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</si>
  <si>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</si>
  <si>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</si>
  <si>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</si>
  <si>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</si>
  <si>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</si>
  <si>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</si>
  <si>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</si>
  <si>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</si>
  <si>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</si>
  <si>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</si>
  <si>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</si>
  <si>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</si>
  <si>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</si>
  <si>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</si>
  <si>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</si>
  <si>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</si>
  <si>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</si>
  <si>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</si>
  <si>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</si>
  <si>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</si>
  <si>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</si>
  <si>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</si>
  <si>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</si>
  <si>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</si>
  <si>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</si>
  <si>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</si>
  <si>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</si>
  <si>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</si>
  <si>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</si>
  <si>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</si>
  <si>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</si>
  <si>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</si>
  <si>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</si>
  <si>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</si>
  <si>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</si>
  <si>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</si>
  <si>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</si>
  <si>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</si>
  <si>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</si>
  <si>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</si>
  <si>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</si>
  <si>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</si>
  <si>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</si>
  <si>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</si>
  <si>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</si>
  <si>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</si>
  <si>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</si>
  <si>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</si>
  <si>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</si>
  <si>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</si>
  <si>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</si>
  <si>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</si>
  <si>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</si>
  <si>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</si>
  <si>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</si>
  <si>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</si>
  <si>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</si>
  <si>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</si>
  <si>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</si>
  <si>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</si>
  <si>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</si>
  <si>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</si>
  <si>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</si>
  <si>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</si>
  <si>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</si>
  <si>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</si>
  <si>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</si>
  <si>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</si>
  <si>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</si>
  <si>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</si>
  <si>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</si>
  <si>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</si>
  <si>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</si>
  <si>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</si>
  <si>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</si>
  <si>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</si>
  <si>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</si>
  <si>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</si>
  <si>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</si>
  <si>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</si>
  <si>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</si>
  <si>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</si>
  <si>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</si>
  <si>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</si>
  <si>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</si>
  <si>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</si>
  <si>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</si>
  <si>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</si>
  <si>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</si>
  <si>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</si>
  <si>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</si>
  <si>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</si>
  <si>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</si>
  <si>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</si>
  <si>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</si>
  <si>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</si>
  <si>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</si>
  <si>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</si>
  <si>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</si>
  <si>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</si>
  <si>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</si>
  <si>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</si>
  <si>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</si>
  <si>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</si>
  <si>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</si>
  <si>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</si>
  <si>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</si>
  <si>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</si>
  <si>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</si>
  <si>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</si>
  <si>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</si>
  <si>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</si>
  <si>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</si>
  <si>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</si>
  <si>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</si>
  <si>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</si>
  <si>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</si>
  <si>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</si>
  <si>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</si>
  <si>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</si>
  <si>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</si>
  <si>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</si>
  <si>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</si>
  <si>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</si>
  <si>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</si>
  <si>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</si>
  <si>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</si>
  <si>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</si>
  <si>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</si>
  <si>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</si>
  <si>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</si>
  <si>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</si>
  <si>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</si>
  <si>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</si>
  <si>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</si>
  <si>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</si>
  <si>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</si>
  <si>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</si>
  <si>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</si>
  <si>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</si>
  <si>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</si>
  <si>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</si>
  <si>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</si>
  <si>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</si>
  <si>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</si>
  <si>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</si>
  <si>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</si>
  <si>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</si>
  <si>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</si>
  <si>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</si>
  <si>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</si>
  <si>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</si>
  <si>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</si>
  <si>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</si>
  <si>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</si>
  <si>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</si>
  <si>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</si>
  <si>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</si>
  <si>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</si>
  <si>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</si>
  <si>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</si>
  <si>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</si>
  <si>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</si>
  <si>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</si>
  <si>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</si>
  <si>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</si>
  <si>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</si>
  <si>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</si>
  <si>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</si>
  <si>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</si>
  <si>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</si>
  <si>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</si>
  <si>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</si>
  <si>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</si>
  <si>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</si>
  <si>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</si>
  <si>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</si>
  <si>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</si>
  <si>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</si>
  <si>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</si>
  <si>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</si>
  <si>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</si>
  <si>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</si>
  <si>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</si>
  <si>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</si>
  <si>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</si>
  <si>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</si>
  <si>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</si>
  <si>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</si>
  <si>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</si>
  <si>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</si>
  <si>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</si>
  <si>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</si>
  <si>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</si>
  <si>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</si>
  <si>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</si>
  <si>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</si>
  <si>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</si>
  <si>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</si>
  <si>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</si>
  <si>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</si>
  <si>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</si>
  <si>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</si>
  <si>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</si>
  <si>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</si>
  <si>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</si>
  <si>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</si>
  <si>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</si>
  <si>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</si>
  <si>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</si>
  <si>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</si>
  <si>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</si>
  <si>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</si>
  <si>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</si>
  <si>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</si>
  <si>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</si>
  <si>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</si>
  <si>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</si>
  <si>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</si>
  <si>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</si>
  <si>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</si>
  <si>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</si>
  <si>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</si>
  <si>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</si>
  <si>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</si>
  <si>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</si>
  <si>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</si>
  <si>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</si>
  <si>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</si>
  <si>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</si>
  <si>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</si>
  <si>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</si>
  <si>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</si>
  <si>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</si>
  <si>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</si>
  <si>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</si>
  <si>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</si>
  <si>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</si>
  <si>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</si>
  <si>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</si>
  <si>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</si>
  <si>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</si>
  <si>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</si>
  <si>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</si>
  <si>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</si>
  <si>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</si>
  <si>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</si>
  <si>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</si>
  <si>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</si>
  <si>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</si>
  <si>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</si>
  <si>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</si>
  <si>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</si>
  <si>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</si>
  <si>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</si>
  <si>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Cuenta de mayor</t>
  </si>
  <si>
    <t>012.2023</t>
  </si>
  <si>
    <t>12/05/2022 10:26:27</t>
  </si>
  <si>
    <t>012.2022</t>
  </si>
  <si>
    <t>26/04/2024</t>
  </si>
  <si>
    <t>GRPMJRIOS</t>
  </si>
  <si>
    <t>10:26:27</t>
  </si>
  <si>
    <t>07/05/2020 10:37:04</t>
  </si>
  <si>
    <t>26/04/2024 11:36:29</t>
  </si>
  <si>
    <t>12/05/2022</t>
  </si>
  <si>
    <t>Diciembre 2023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</si>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</sst>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" fillId="0" borderId="0"/>
    <xf numFmtId="0" fontId="4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4" fillId="56" borderId="0" applyNumberFormat="0" applyBorder="0" applyAlignment="0" applyProtection="0"/>
    <xf numFmtId="0" fontId="37" fillId="10" borderId="0" applyNumberFormat="0" applyBorder="0" applyAlignment="0" applyProtection="0"/>
    <xf numFmtId="0" fontId="38" fillId="21" borderId="0" applyNumberFormat="0" applyBorder="0" applyAlignment="0" applyProtection="0"/>
    <xf numFmtId="0" fontId="23" fillId="21" borderId="34" applyNumberFormat="0" applyAlignment="0" applyProtection="0"/>
    <xf numFmtId="0" fontId="26" fillId="57" borderId="7" applyNumberFormat="0" applyAlignment="0" applyProtection="0"/>
    <xf numFmtId="0" fontId="35" fillId="57" borderId="34" applyNumberFormat="0" applyAlignment="0" applyProtection="0"/>
    <xf numFmtId="0" fontId="36" fillId="0" borderId="35" applyNumberFormat="0" applyFill="0" applyAlignment="0" applyProtection="0"/>
    <xf numFmtId="0" fontId="17" fillId="16" borderId="2" applyNumberFormat="0" applyAlignment="0" applyProtection="0"/>
    <xf numFmtId="0" fontId="46" fillId="0" borderId="0" applyNumberFormat="0" applyFill="0" applyBorder="0" applyAlignment="0" applyProtection="0"/>
    <xf numFmtId="0" fontId="9" fillId="20" borderId="36" applyNumberFormat="0" applyFont="0" applyAlignment="0" applyProtection="0"/>
    <xf numFmtId="0" fontId="47" fillId="0" borderId="0" applyNumberFormat="0" applyFill="0" applyBorder="0" applyAlignment="0" applyProtection="0"/>
    <xf numFmtId="4" fontId="39" fillId="27" borderId="8" applyNumberFormat="0" applyProtection="0">
      <alignment vertical="center"/>
    </xf>
    <xf numFmtId="4" fontId="40" fillId="27" borderId="8" applyNumberFormat="0" applyProtection="0">
      <alignment vertical="center"/>
    </xf>
    <xf numFmtId="4" fontId="39" fillId="27" borderId="8" applyNumberFormat="0" applyProtection="0">
      <alignment horizontal="left" vertical="center" indent="1"/>
    </xf>
    <xf numFmtId="0" fontId="39" fillId="27" borderId="8" applyNumberFormat="0" applyProtection="0">
      <alignment horizontal="left" vertical="top" indent="1"/>
    </xf>
    <xf numFmtId="4" fontId="39" fillId="41" borderId="0" applyNumberFormat="0" applyProtection="0">
      <alignment horizontal="left" vertical="center" indent="1"/>
    </xf>
    <xf numFmtId="4" fontId="41" fillId="30" borderId="8" applyNumberFormat="0" applyProtection="0">
      <alignment horizontal="right" vertical="center"/>
    </xf>
    <xf numFmtId="4" fontId="41" fillId="58" borderId="8" applyNumberFormat="0" applyProtection="0">
      <alignment horizontal="right" vertical="center"/>
    </xf>
    <xf numFmtId="4" fontId="41" fillId="32" borderId="8" applyNumberFormat="0" applyProtection="0">
      <alignment horizontal="right" vertical="center"/>
    </xf>
    <xf numFmtId="4" fontId="41" fillId="33" borderId="8" applyNumberFormat="0" applyProtection="0">
      <alignment horizontal="right" vertical="center"/>
    </xf>
    <xf numFmtId="4" fontId="41" fillId="34" borderId="8" applyNumberFormat="0" applyProtection="0">
      <alignment horizontal="right" vertical="center"/>
    </xf>
    <xf numFmtId="4" fontId="41" fillId="35" borderId="8" applyNumberFormat="0" applyProtection="0">
      <alignment horizontal="right" vertical="center"/>
    </xf>
    <xf numFmtId="4" fontId="41" fillId="36" borderId="8" applyNumberFormat="0" applyProtection="0">
      <alignment horizontal="right" vertical="center"/>
    </xf>
    <xf numFmtId="4" fontId="41" fillId="37" borderId="8" applyNumberFormat="0" applyProtection="0">
      <alignment horizontal="right" vertical="center"/>
    </xf>
    <xf numFmtId="4" fontId="41" fillId="38" borderId="8" applyNumberFormat="0" applyProtection="0">
      <alignment horizontal="right" vertical="center"/>
    </xf>
    <xf numFmtId="4" fontId="39" fillId="39" borderId="37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2" fillId="40" borderId="0" applyNumberFormat="0" applyProtection="0">
      <alignment horizontal="left" vertical="center" indent="1"/>
    </xf>
    <xf numFmtId="4" fontId="41" fillId="41" borderId="8" applyNumberFormat="0" applyProtection="0">
      <alignment horizontal="right" vertical="center"/>
    </xf>
    <xf numFmtId="4" fontId="41" fillId="42" borderId="0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9" fillId="40" borderId="8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9" fillId="41" borderId="8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9" fillId="45" borderId="8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9" fillId="42" borderId="8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2" applyNumberFormat="0">
      <protection locked="0"/>
    </xf>
    <xf numFmtId="4" fontId="41" fillId="47" borderId="8" applyNumberFormat="0" applyProtection="0">
      <alignment vertical="center"/>
    </xf>
    <xf numFmtId="4" fontId="43" fillId="47" borderId="8" applyNumberFormat="0" applyProtection="0">
      <alignment vertical="center"/>
    </xf>
    <xf numFmtId="4" fontId="41" fillId="47" borderId="8" applyNumberFormat="0" applyProtection="0">
      <alignment horizontal="left" vertical="center" indent="1"/>
    </xf>
    <xf numFmtId="0" fontId="41" fillId="47" borderId="8" applyNumberFormat="0" applyProtection="0">
      <alignment horizontal="left" vertical="top" indent="1"/>
    </xf>
    <xf numFmtId="4" fontId="41" fillId="42" borderId="8" applyNumberFormat="0" applyProtection="0">
      <alignment horizontal="right" vertical="center"/>
    </xf>
    <xf numFmtId="4" fontId="43" fillId="42" borderId="8" applyNumberFormat="0" applyProtection="0">
      <alignment horizontal="right" vertical="center"/>
    </xf>
    <xf numFmtId="4" fontId="41" fillId="41" borderId="8" applyNumberFormat="0" applyProtection="0">
      <alignment horizontal="left" vertical="center" indent="1"/>
    </xf>
    <xf numFmtId="0" fontId="41" fillId="41" borderId="8" applyNumberFormat="0" applyProtection="0">
      <alignment horizontal="left" vertical="top" indent="1"/>
    </xf>
    <xf numFmtId="4" fontId="44" fillId="50" borderId="0" applyNumberFormat="0" applyProtection="0">
      <alignment horizontal="left" vertical="center" indent="1"/>
    </xf>
    <xf numFmtId="4" fontId="45" fillId="42" borderId="8" applyNumberFormat="0" applyProtection="0">
      <alignment horizontal="right" vertical="center"/>
    </xf>
    <xf numFmtId="0" fontId="1" fillId="0" borderId="0"/>
  </cellStyleXfs>
  <cellXfs count="111">
    <xf numFmtId="0" fontId="0" fillId="2" borderId="0" xfId="0"/>
    <xf numFmtId="0" fontId="3" fillId="2" borderId="0" xfId="0" applyFont="1" applyBorder="1"/>
    <xf numFmtId="0" fontId="0" fillId="2" borderId="0" xfId="0" applyBorder="1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4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5" fillId="29" borderId="1" xfId="45" quotePrefix="1" applyNumberFormat="1">
      <alignment horizontal="left" vertical="center" indent="1"/>
    </xf>
    <xf numFmtId="0" fontId="5" fillId="29" borderId="1" xfId="77" quotePrefix="1" applyNumberFormat="1">
      <alignment horizontal="left" vertical="center" indent="1"/>
    </xf>
    <xf numFmtId="3" fontId="5" fillId="0" borderId="1" xfId="75" applyNumberFormat="1">
      <alignment horizontal="right" vertical="center"/>
    </xf>
    <xf numFmtId="164" fontId="5" fillId="0" borderId="1" xfId="75" applyNumberFormat="1">
      <alignment horizontal="right" vertical="center"/>
    </xf>
    <xf numFmtId="165" fontId="5" fillId="0" borderId="1" xfId="75" applyNumberFormat="1">
      <alignment horizontal="right" vertical="center"/>
    </xf>
    <xf numFmtId="166" fontId="5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 applyAlignment="1"/>
    <xf numFmtId="0" fontId="0" fillId="49" borderId="22" xfId="0" quotePrefix="1" applyFill="1" applyBorder="1" applyAlignment="1"/>
    <xf numFmtId="0" fontId="0" fillId="49" borderId="0" xfId="0" applyFill="1" applyBorder="1" applyAlignment="1"/>
    <xf numFmtId="0" fontId="0" fillId="49" borderId="20" xfId="0" quotePrefix="1" applyFill="1" applyBorder="1" applyAlignment="1"/>
    <xf numFmtId="0" fontId="0" fillId="49" borderId="19" xfId="0" applyFill="1" applyBorder="1" applyAlignment="1"/>
    <xf numFmtId="0" fontId="0" fillId="49" borderId="0" xfId="0" quotePrefix="1" applyFill="1" applyBorder="1" applyAlignment="1"/>
    <xf numFmtId="0" fontId="0" fillId="49" borderId="11" xfId="0" applyFill="1" applyBorder="1" applyAlignment="1"/>
    <xf numFmtId="0" fontId="0" fillId="49" borderId="14" xfId="0" quotePrefix="1" applyFill="1" applyBorder="1" applyAlignment="1"/>
    <xf numFmtId="0" fontId="0" fillId="49" borderId="14" xfId="0" applyFill="1" applyBorder="1" applyAlignment="1"/>
    <xf numFmtId="0" fontId="0" fillId="49" borderId="15" xfId="0" quotePrefix="1" applyFill="1" applyBorder="1" applyAlignment="1"/>
    <xf numFmtId="0" fontId="0" fillId="49" borderId="22" xfId="0" applyFill="1" applyBorder="1" applyAlignment="1"/>
    <xf numFmtId="0" fontId="0" fillId="49" borderId="23" xfId="0" quotePrefix="1" applyFill="1" applyBorder="1" applyAlignment="1"/>
    <xf numFmtId="167" fontId="5" fillId="0" borderId="1" xfId="75" applyNumberFormat="1">
      <alignment horizontal="right" vertical="center"/>
    </xf>
    <xf numFmtId="0" fontId="5" fillId="43" borderId="1" xfId="61" quotePrefix="1" applyAlignment="1">
      <alignment horizontal="left" vertical="center" indent="2"/>
    </xf>
    <xf numFmtId="0" fontId="0" fillId="0" borderId="0" xfId="0" applyFill="1"/>
    <xf numFmtId="0" fontId="9" fillId="0" borderId="0" xfId="85"/>
    <xf numFmtId="0" fontId="30" fillId="0" borderId="0" xfId="85" quotePrefix="1" applyNumberFormat="1" applyFont="1" applyAlignment="1"/>
    <xf numFmtId="0" fontId="30" fillId="0" borderId="0" xfId="85" quotePrefix="1" applyFont="1" applyAlignment="1"/>
    <xf numFmtId="4" fontId="30" fillId="0" borderId="0" xfId="85" applyNumberFormat="1" applyFont="1"/>
    <xf numFmtId="0" fontId="30" fillId="0" borderId="0" xfId="85" applyFont="1"/>
    <xf numFmtId="0" fontId="9" fillId="0" borderId="28" xfId="85" applyBorder="1"/>
    <xf numFmtId="0" fontId="9" fillId="0" borderId="30" xfId="85" applyBorder="1"/>
    <xf numFmtId="4" fontId="9" fillId="0" borderId="0" xfId="85" applyNumberFormat="1" applyFont="1" applyBorder="1"/>
    <xf numFmtId="0" fontId="32" fillId="0" borderId="0" xfId="86" applyFont="1" applyFill="1" applyBorder="1" applyAlignment="1">
      <alignment horizontal="justify" vertical="center" wrapText="1"/>
    </xf>
    <xf numFmtId="0" fontId="32" fillId="0" borderId="29" xfId="86" applyFont="1" applyFill="1" applyBorder="1" applyAlignment="1">
      <alignment horizontal="justify" vertical="center" wrapText="1"/>
    </xf>
    <xf numFmtId="4" fontId="4" fillId="0" borderId="0" xfId="85" applyNumberFormat="1" applyFont="1" applyBorder="1"/>
    <xf numFmtId="0" fontId="31" fillId="0" borderId="31" xfId="86" applyFont="1" applyFill="1" applyBorder="1" applyAlignment="1">
      <alignment horizontal="left" vertical="center" wrapText="1"/>
    </xf>
    <xf numFmtId="0" fontId="31" fillId="0" borderId="32" xfId="86" applyFont="1" applyFill="1" applyBorder="1" applyAlignment="1">
      <alignment horizontal="justify" vertical="center" wrapText="1"/>
    </xf>
    <xf numFmtId="0" fontId="33" fillId="0" borderId="32" xfId="86" applyFont="1" applyFill="1" applyBorder="1" applyAlignment="1">
      <alignment horizontal="justify" vertical="center" wrapText="1"/>
    </xf>
    <xf numFmtId="0" fontId="9" fillId="0" borderId="33" xfId="85" applyBorder="1"/>
    <xf numFmtId="0" fontId="32" fillId="0" borderId="29" xfId="86" applyFont="1" applyFill="1" applyBorder="1" applyAlignment="1">
      <alignment horizontal="justify" vertical="center"/>
    </xf>
    <xf numFmtId="0" fontId="32" fillId="0" borderId="0" xfId="86" applyFont="1" applyFill="1" applyBorder="1" applyAlignment="1">
      <alignment horizontal="justify" vertical="center"/>
    </xf>
    <xf numFmtId="0" fontId="50" fillId="0" borderId="0" xfId="0" applyFont="1" applyFill="1"/>
    <xf numFmtId="0" fontId="49" fillId="0" borderId="0" xfId="85" quotePrefix="1" applyNumberFormat="1" applyFont="1" applyAlignment="1"/>
    <xf numFmtId="0" fontId="49" fillId="0" borderId="0" xfId="85" quotePrefix="1" applyFont="1" applyAlignment="1"/>
    <xf numFmtId="4" fontId="49" fillId="0" borderId="0" xfId="85" quotePrefix="1" applyNumberFormat="1" applyFont="1" applyAlignment="1"/>
    <xf numFmtId="0" fontId="49" fillId="0" borderId="0" xfId="85" applyFont="1"/>
    <xf numFmtId="0" fontId="51" fillId="0" borderId="0" xfId="0" applyFont="1" applyFill="1"/>
    <xf numFmtId="0" fontId="52" fillId="0" borderId="29" xfId="86" applyFont="1" applyBorder="1" applyAlignment="1">
      <alignment horizontal="left" vertical="center" wrapText="1"/>
    </xf>
    <xf numFmtId="0" fontId="52" fillId="0" borderId="0" xfId="86" applyFont="1" applyFill="1" applyBorder="1" applyAlignment="1">
      <alignment horizontal="center" vertical="center" wrapText="1"/>
    </xf>
    <xf numFmtId="0" fontId="52" fillId="0" borderId="0" xfId="86" applyFont="1" applyFill="1" applyBorder="1" applyAlignment="1">
      <alignment horizontal="left" vertical="center" wrapText="1"/>
    </xf>
    <xf numFmtId="0" fontId="52" fillId="0" borderId="29" xfId="86" applyFont="1" applyBorder="1" applyAlignment="1">
      <alignment horizontal="justify" vertical="center" wrapText="1"/>
    </xf>
    <xf numFmtId="0" fontId="52" fillId="0" borderId="0" xfId="86" applyFont="1" applyBorder="1" applyAlignment="1">
      <alignment horizontal="justify" vertical="center" wrapText="1"/>
    </xf>
    <xf numFmtId="0" fontId="52" fillId="0" borderId="0" xfId="86" applyFont="1" applyFill="1" applyBorder="1" applyAlignment="1">
      <alignment horizontal="justify" vertical="center" wrapText="1"/>
    </xf>
    <xf numFmtId="0" fontId="52" fillId="0" borderId="29" xfId="86" applyFont="1" applyFill="1" applyBorder="1" applyAlignment="1">
      <alignment horizontal="justify" vertical="center" wrapText="1"/>
    </xf>
    <xf numFmtId="0" fontId="52" fillId="0" borderId="0" xfId="86" applyFont="1" applyFill="1" applyBorder="1" applyAlignment="1">
      <alignment horizontal="justify" vertical="top" wrapText="1"/>
    </xf>
    <xf numFmtId="0" fontId="52" fillId="0" borderId="29" xfId="86" applyFont="1" applyFill="1" applyBorder="1" applyAlignment="1">
      <alignment horizontal="left" vertical="center" wrapText="1"/>
    </xf>
    <xf numFmtId="14" fontId="30" fillId="0" borderId="0" xfId="85" applyNumberFormat="1" applyFont="1"/>
    <xf numFmtId="1" fontId="30" fillId="0" borderId="0" xfId="85" applyNumberFormat="1" applyFont="1"/>
    <xf numFmtId="2" fontId="30" fillId="0" borderId="0" xfId="85" applyNumberFormat="1" applyFont="1"/>
    <xf numFmtId="14" fontId="51" fillId="0" borderId="0" xfId="0" applyNumberFormat="1" applyFont="1" applyFill="1"/>
    <xf numFmtId="0" fontId="9" fillId="59" borderId="33" xfId="85" applyFont="1" applyFill="1" applyBorder="1"/>
    <xf numFmtId="0" fontId="34" fillId="59" borderId="31" xfId="86" applyFont="1" applyFill="1" applyBorder="1" applyAlignment="1">
      <alignment horizontal="center" vertical="center" wrapText="1"/>
    </xf>
    <xf numFmtId="0" fontId="34" fillId="59" borderId="32" xfId="86" applyFont="1" applyFill="1" applyBorder="1" applyAlignment="1">
      <alignment horizontal="center" vertical="center" wrapText="1"/>
    </xf>
    <xf numFmtId="0" fontId="55" fillId="59" borderId="29" xfId="85" applyFont="1" applyFill="1" applyBorder="1" applyAlignment="1">
      <alignment horizontal="center" vertical="center"/>
    </xf>
    <xf numFmtId="0" fontId="55" fillId="59" borderId="0" xfId="85" applyFont="1" applyFill="1" applyBorder="1" applyAlignment="1">
      <alignment horizontal="center" vertical="center"/>
    </xf>
    <xf numFmtId="0" fontId="55" fillId="59" borderId="30" xfId="85" applyFont="1" applyFill="1" applyBorder="1" applyAlignment="1">
      <alignment horizontal="center" vertical="center"/>
    </xf>
    <xf numFmtId="0" fontId="54" fillId="59" borderId="40" xfId="85" applyFont="1" applyFill="1" applyBorder="1" applyAlignment="1">
      <alignment horizontal="center"/>
    </xf>
    <xf numFmtId="0" fontId="54" fillId="59" borderId="41" xfId="85" applyFont="1" applyFill="1" applyBorder="1" applyAlignment="1">
      <alignment horizontal="center"/>
    </xf>
    <xf numFmtId="0" fontId="54" fillId="59" borderId="42" xfId="85" applyFont="1" applyFill="1" applyBorder="1" applyAlignment="1">
      <alignment horizontal="center"/>
    </xf>
    <xf numFmtId="0" fontId="53" fillId="59" borderId="43" xfId="85" applyFont="1" applyFill="1" applyBorder="1" applyAlignment="1">
      <alignment horizontal="center"/>
    </xf>
    <xf numFmtId="0" fontId="53" fillId="59" borderId="12" xfId="85" applyFont="1" applyFill="1" applyBorder="1" applyAlignment="1">
      <alignment horizontal="center"/>
    </xf>
    <xf numFmtId="0" fontId="53" fillId="59" borderId="44" xfId="85" applyFont="1" applyFill="1" applyBorder="1" applyAlignment="1">
      <alignment horizontal="center"/>
    </xf>
    <xf numFmtId="0" fontId="52" fillId="59" borderId="43" xfId="85" applyFont="1" applyFill="1" applyBorder="1" applyAlignment="1">
      <alignment horizontal="center"/>
    </xf>
    <xf numFmtId="0" fontId="52" fillId="59" borderId="12" xfId="85" applyFont="1" applyFill="1" applyBorder="1" applyAlignment="1">
      <alignment horizontal="center"/>
    </xf>
    <xf numFmtId="0" fontId="52" fillId="59" borderId="44" xfId="85" applyFont="1" applyFill="1" applyBorder="1" applyAlignment="1">
      <alignment horizontal="center"/>
    </xf>
    <xf numFmtId="3" fontId="49" fillId="0" borderId="0" xfId="85" quotePrefix="1" applyNumberFormat="1" applyFont="1" applyAlignment="1"/>
    <xf numFmtId="3" fontId="30" fillId="0" borderId="0" xfId="85" quotePrefix="1" applyNumberFormat="1" applyFont="1" applyAlignment="1"/>
    <xf numFmtId="3" fontId="52" fillId="0" borderId="0" xfId="86" applyNumberFormat="1" applyFont="1" applyFill="1" applyBorder="1" applyAlignment="1">
      <alignment horizontal="center" vertical="center" wrapText="1"/>
    </xf>
    <xf numFmtId="3" fontId="9" fillId="0" borderId="0" xfId="85" applyNumberFormat="1" applyFont="1"/>
    <xf numFmtId="3" fontId="52" fillId="0" borderId="0" xfId="86" applyNumberFormat="1" applyFont="1" applyFill="1" applyBorder="1" applyAlignment="1">
      <alignment horizontal="justify" vertical="center" wrapText="1"/>
    </xf>
    <xf numFmtId="3" fontId="4" fillId="0" borderId="0" xfId="85" applyNumberFormat="1" applyFont="1" applyFill="1" applyBorder="1"/>
    <xf numFmtId="3" fontId="9" fillId="0" borderId="0" xfId="85" applyNumberFormat="1" applyFont="1" applyFill="1" applyBorder="1"/>
    <xf numFmtId="3" fontId="4" fillId="0" borderId="0" xfId="85" applyNumberFormat="1" applyFont="1" applyBorder="1"/>
    <xf numFmtId="3" fontId="9" fillId="0" borderId="0" xfId="85" applyNumberFormat="1" applyFont="1" applyBorder="1"/>
    <xf numFmtId="3" fontId="9" fillId="0" borderId="0" xfId="0" applyNumberFormat="1" applyFont="1" applyFill="1"/>
    <xf numFmtId="3" fontId="32" fillId="0" borderId="0" xfId="86" applyNumberFormat="1" applyFont="1" applyFill="1" applyBorder="1" applyAlignment="1">
      <alignment horizontal="justify" vertical="center" wrapText="1"/>
    </xf>
    <xf numFmtId="3" fontId="31" fillId="0" borderId="32" xfId="86" applyNumberFormat="1" applyFont="1" applyFill="1" applyBorder="1" applyAlignment="1">
      <alignment horizontal="justify" vertical="center" wrapText="1"/>
    </xf>
    <xf numFmtId="3" fontId="0" fillId="0" borderId="0" xfId="0" applyNumberFormat="1" applyFill="1"/>
    <xf numFmtId="3" fontId="33" fillId="0" borderId="32" xfId="86" applyNumberFormat="1" applyFont="1" applyFill="1" applyBorder="1" applyAlignment="1">
      <alignment horizontal="justify" vertical="center" wrapText="1"/>
    </xf>
    <xf numFmtId="3" fontId="49" fillId="55" borderId="0" xfId="85" applyNumberFormat="1" applyFont="1" applyFill="1"/>
    <xf numFmtId="3" fontId="30" fillId="55" borderId="0" xfId="85" applyNumberFormat="1" applyFont="1" applyFill="1"/>
    <xf numFmtId="3" fontId="52" fillId="0" borderId="27" xfId="86" applyNumberFormat="1" applyFont="1" applyFill="1" applyBorder="1" applyAlignment="1">
      <alignment horizontal="center" vertical="center" wrapText="1"/>
    </xf>
  </cellXfs>
  <cellStyles count="141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Neutral" xfId="38" builtinId="28" customBuiltin="1"/>
    <cellStyle name="Neutral 2" xfId="92"/>
    <cellStyle name="Normal" xfId="0" builtinId="0"/>
    <cellStyle name="Normal 2" xfId="86"/>
    <cellStyle name="Normal 2 2" xfId="140"/>
    <cellStyle name="Normal 3" xfId="8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Emph" xfId="42"/>
    <cellStyle name="SAPBEXaggDataEmph 2" xfId="102"/>
    <cellStyle name="SAPBEXaggItem" xfId="43"/>
    <cellStyle name="SAPBEXaggItem 2" xfId="103"/>
    <cellStyle name="SAPBEXaggItemX" xfId="44"/>
    <cellStyle name="SAPBEXaggItemX 2" xfId="104"/>
    <cellStyle name="SAPBEXchaText" xfId="45"/>
    <cellStyle name="SAPBEXchaText 2" xfId="105"/>
    <cellStyle name="SAPBEXexcBad7" xfId="46"/>
    <cellStyle name="SAPBEXexcBad7 2" xfId="106"/>
    <cellStyle name="SAPBEXexcBad8" xfId="47"/>
    <cellStyle name="SAPBEXexcBad8 2" xfId="107"/>
    <cellStyle name="SAPBEXexcBad9" xfId="48"/>
    <cellStyle name="SAPBEXexcBad9 2" xfId="108"/>
    <cellStyle name="SAPBEXexcCritical4" xfId="49"/>
    <cellStyle name="SAPBEXexcCritical4 2" xfId="109"/>
    <cellStyle name="SAPBEXexcCritical5" xfId="50"/>
    <cellStyle name="SAPBEXexcCritical5 2" xfId="110"/>
    <cellStyle name="SAPBEXexcCritical6" xfId="51"/>
    <cellStyle name="SAPBEXexcCritical6 2" xfId="111"/>
    <cellStyle name="SAPBEXexcGood1" xfId="52"/>
    <cellStyle name="SAPBEXexcGood1 2" xfId="112"/>
    <cellStyle name="SAPBEXexcGood2" xfId="53"/>
    <cellStyle name="SAPBEXexcGood2 2" xfId="113"/>
    <cellStyle name="SAPBEXexcGood3" xfId="54"/>
    <cellStyle name="SAPBEXexcGood3 2" xfId="114"/>
    <cellStyle name="SAPBEXfilterDrill" xfId="55"/>
    <cellStyle name="SAPBEXfilterDrill 2" xfId="115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headerItem" xfId="59"/>
    <cellStyle name="SAPBEXheaderItem 2" xfId="119"/>
    <cellStyle name="SAPBEXheaderText" xfId="60"/>
    <cellStyle name="SAPBEXheaderText 2" xfId="120"/>
    <cellStyle name="SAPBEXHLevel0" xfId="61"/>
    <cellStyle name="SAPBEXHLevel0 2" xfId="121"/>
    <cellStyle name="SAPBEXHLevel0X" xfId="62"/>
    <cellStyle name="SAPBEXHLevel0X 2" xfId="122"/>
    <cellStyle name="SAPBEXHLevel1" xfId="63"/>
    <cellStyle name="SAPBEXHLevel1 2" xfId="123"/>
    <cellStyle name="SAPBEXHLevel1X" xfId="64"/>
    <cellStyle name="SAPBEXHLevel1X 2" xfId="124"/>
    <cellStyle name="SAPBEXHLevel2" xfId="65"/>
    <cellStyle name="SAPBEXHLevel2 2" xfId="125"/>
    <cellStyle name="SAPBEXHLevel2X" xfId="66"/>
    <cellStyle name="SAPBEXHLevel2X 2" xfId="126"/>
    <cellStyle name="SAPBEXHLevel3" xfId="67"/>
    <cellStyle name="SAPBEXHLevel3 2" xfId="127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Emph" xfId="76"/>
    <cellStyle name="SAPBEXstdDataEmph 2" xfId="135"/>
    <cellStyle name="SAPBEXstdItem" xfId="77"/>
    <cellStyle name="SAPBEXstdItem 2" xfId="136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2697592194.3099999</c:v>
                </c:pt>
                <c:pt idx="3" formatCode="#,##0.00\ &quot;MXN&quot;">
                  <c:v>654951530.98000002</c:v>
                </c:pt>
                <c:pt idx="4" formatCode="#,##0.00\ &quot;MXN&quot;">
                  <c:v>53698553.210000001</c:v>
                </c:pt>
                <c:pt idx="6" formatCode="#,##0.00\ &quot;MXN&quot;">
                  <c:v>356184486</c:v>
                </c:pt>
                <c:pt idx="7" formatCode="#,##0.00\ &quot;MXN&quot;">
                  <c:v>1632728618.1199999</c:v>
                </c:pt>
                <c:pt idx="9" formatCode="#,##0.00\ &quot;MXN&quot;">
                  <c:v>29006</c:v>
                </c:pt>
                <c:pt idx="10" formatCode="#,##0.00\ &quot;MXN&quot;">
                  <c:v>1332014663.8499999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528200041.80000001</c:v>
                </c:pt>
                <c:pt idx="14" formatCode="#,##0.00\ &quot;MXN&quot;">
                  <c:v>70695.61</c:v>
                </c:pt>
                <c:pt idx="15" formatCode="#,##0.00\ &quot;MXN&quot;">
                  <c:v>53103036.469999999</c:v>
                </c:pt>
                <c:pt idx="16" formatCode="#,##0.00\ &quot;MXN&quot;">
                  <c:v>28935986.23</c:v>
                </c:pt>
                <c:pt idx="17" formatCode="#,##0.00\ &quot;MXN&quot;">
                  <c:v>721665401.76999998</c:v>
                </c:pt>
                <c:pt idx="18" formatCode="#,##0.00\ &quot;MXN&quot;">
                  <c:v>366264146.16000003</c:v>
                </c:pt>
                <c:pt idx="22" formatCode="#,##0.00\ &quot;MXN&quot;">
                  <c:v>366264146.16000003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4396357824.5299997</c:v>
                </c:pt>
                <c:pt idx="40">
                  <c:v>0</c:v>
                </c:pt>
                <c:pt idx="41" formatCode="#,##0.00\ &quot;MXN&quot;">
                  <c:v>29985063111.560001</c:v>
                </c:pt>
                <c:pt idx="42" formatCode="#,##0.00\ &quot;MXN&quot;">
                  <c:v>180010314.5</c:v>
                </c:pt>
                <c:pt idx="43" formatCode="#,##0.00\ &quot;MXN&quot;">
                  <c:v>39321007144.290001</c:v>
                </c:pt>
                <c:pt idx="44" formatCode="#,##0.00\ &quot;MXN&quot;">
                  <c:v>4437570170.1599998</c:v>
                </c:pt>
                <c:pt idx="45" formatCode="#,##0.00\ &quot;MXN&quot;">
                  <c:v>176996568.83000001</c:v>
                </c:pt>
                <c:pt idx="46" formatCode="#,##0.00\ &quot;MXN&quot;">
                  <c:v>-1159135562.1900001</c:v>
                </c:pt>
                <c:pt idx="47" formatCode="#,##0.00\ &quot;MXN&quot;">
                  <c:v>32457644.670000002</c:v>
                </c:pt>
                <c:pt idx="50" formatCode="#,##0.00\ &quot;MXN&quot;">
                  <c:v>72973969391.820007</c:v>
                </c:pt>
                <c:pt idx="51" formatCode="#,##0.00\ &quot;MXN&quot;">
                  <c:v>77370327216.350006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1107353894.46</c:v>
                </c:pt>
                <c:pt idx="3" formatCode="#,##0.00\ &quot;MXN&quot;">
                  <c:v>371428173.56</c:v>
                </c:pt>
                <c:pt idx="4" formatCode="#,##0.00\ &quot;MXN&quot;">
                  <c:v>43441587.810000002</c:v>
                </c:pt>
                <c:pt idx="6" formatCode="#,##0.00\ &quot;MXN&quot;">
                  <c:v>236503752</c:v>
                </c:pt>
                <c:pt idx="7" formatCode="#,##0.00\ &quot;MXN&quot;">
                  <c:v>455951375.08999997</c:v>
                </c:pt>
                <c:pt idx="9" formatCode="#,##0.00\ &quot;MXN&quot;">
                  <c:v>29006</c:v>
                </c:pt>
                <c:pt idx="10" formatCode="#,##0.00\ &quot;MXN&quot;">
                  <c:v>835077205.38</c:v>
                </c:pt>
                <c:pt idx="11">
                  <c:v>0</c:v>
                </c:pt>
                <c:pt idx="12" formatCode="#,##0.00\ &quot;MXN&quot;">
                  <c:v>39490.47</c:v>
                </c:pt>
                <c:pt idx="13" formatCode="#,##0.00\ &quot;MXN&quot;">
                  <c:v>62918185.780000001</c:v>
                </c:pt>
                <c:pt idx="14" formatCode="#,##0.00\ &quot;MXN&quot;">
                  <c:v>7313.36</c:v>
                </c:pt>
                <c:pt idx="15" formatCode="#,##0.00\ &quot;MXN&quot;">
                  <c:v>39637222.780000001</c:v>
                </c:pt>
                <c:pt idx="16" formatCode="#,##0.00\ &quot;MXN&quot;">
                  <c:v>47996401.299999997</c:v>
                </c:pt>
                <c:pt idx="17" formatCode="#,##0.00\ &quot;MXN&quot;">
                  <c:v>684478591.69000006</c:v>
                </c:pt>
                <c:pt idx="18" formatCode="#,##0.00\ &quot;MXN&quot;">
                  <c:v>281843166.63</c:v>
                </c:pt>
                <c:pt idx="22" formatCode="#,##0.00\ &quot;MXN&quot;">
                  <c:v>281843166.63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2224852722.96</c:v>
                </c:pt>
                <c:pt idx="40">
                  <c:v>0</c:v>
                </c:pt>
                <c:pt idx="41" formatCode="#,##0.00\ &quot;MXN&quot;">
                  <c:v>27562301726.75</c:v>
                </c:pt>
                <c:pt idx="42" formatCode="#,##0.00\ &quot;MXN&quot;">
                  <c:v>180010314.5</c:v>
                </c:pt>
                <c:pt idx="43" formatCode="#,##0.00\ &quot;MXN&quot;">
                  <c:v>26652833539.139999</c:v>
                </c:pt>
                <c:pt idx="44" formatCode="#,##0.00\ &quot;MXN&quot;">
                  <c:v>3646680264.54</c:v>
                </c:pt>
                <c:pt idx="45" formatCode="#,##0.00\ &quot;MXN&quot;">
                  <c:v>167323450.16</c:v>
                </c:pt>
                <c:pt idx="46" formatCode="#,##0.00\ &quot;MXN&quot;">
                  <c:v>-1139076499.74</c:v>
                </c:pt>
                <c:pt idx="47" formatCode="#,##0.00\ &quot;MXN&quot;">
                  <c:v>32457644.670000002</c:v>
                </c:pt>
                <c:pt idx="50" formatCode="#,##0.00\ &quot;MXN&quot;">
                  <c:v>57102530440.019997</c:v>
                </c:pt>
                <c:pt idx="51" formatCode="#,##0.00\ &quot;MXN&quot;">
                  <c:v>59327383162.980003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3677608151.71</c:v>
                </c:pt>
                <c:pt idx="3" formatCode="#,##0.00\ &quot;MXN&quot;">
                  <c:v>1138302704.73</c:v>
                </c:pt>
                <c:pt idx="4" formatCode="#,##0.00\ &quot;MXN&quot;">
                  <c:v>648788518.20000005</c:v>
                </c:pt>
                <c:pt idx="6" formatCode="#,##0.00\ &quot;MXN&quot;">
                  <c:v>1120854151.05</c:v>
                </c:pt>
                <c:pt idx="7" formatCode="#,##0.00\ &quot;MXN&quot;">
                  <c:v>769633771.73000002</c:v>
                </c:pt>
                <c:pt idx="9" formatCode="#,##0.00\ &quot;MXN&quot;">
                  <c:v>29006</c:v>
                </c:pt>
                <c:pt idx="10" formatCode="#,##0.00\ &quot;MXN&quot;">
                  <c:v>3204634354.2600002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2383578277.5700002</c:v>
                </c:pt>
                <c:pt idx="14" formatCode="#,##0.00\ &quot;MXN&quot;">
                  <c:v>-78910.75</c:v>
                </c:pt>
                <c:pt idx="15" formatCode="#,##0.00\ &quot;MXN&quot;">
                  <c:v>57595651.039999999</c:v>
                </c:pt>
                <c:pt idx="16" formatCode="#,##0.00\ &quot;MXN&quot;">
                  <c:v>40123569.890000001</c:v>
                </c:pt>
                <c:pt idx="17" formatCode="#,##0.00\ &quot;MXN&quot;">
                  <c:v>723376264.53999996</c:v>
                </c:pt>
                <c:pt idx="18" formatCode="#,##0.00\ &quot;MXN&quot;">
                  <c:v>337287308.64999998</c:v>
                </c:pt>
                <c:pt idx="22" formatCode="#,##0.00\ &quot;MXN&quot;">
                  <c:v>337287308.64999998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7220016634.8299999</c:v>
                </c:pt>
                <c:pt idx="40">
                  <c:v>0</c:v>
                </c:pt>
                <c:pt idx="41" formatCode="#,##0.00\ &quot;MXN&quot;">
                  <c:v>29728635587.119999</c:v>
                </c:pt>
                <c:pt idx="42" formatCode="#,##0.00\ &quot;MXN&quot;">
                  <c:v>180010314.5</c:v>
                </c:pt>
                <c:pt idx="43" formatCode="#,##0.00\ &quot;MXN&quot;">
                  <c:v>39711064940.559998</c:v>
                </c:pt>
                <c:pt idx="44" formatCode="#,##0.00\ &quot;MXN&quot;">
                  <c:v>4465176964.6000004</c:v>
                </c:pt>
                <c:pt idx="45" formatCode="#,##0.00\ &quot;MXN&quot;">
                  <c:v>177048568.83000001</c:v>
                </c:pt>
                <c:pt idx="46" formatCode="#,##0.00\ &quot;MXN&quot;">
                  <c:v>-1165498859.8399999</c:v>
                </c:pt>
                <c:pt idx="47" formatCode="#,##0.00\ &quot;MXN&quot;">
                  <c:v>32457644.670000002</c:v>
                </c:pt>
                <c:pt idx="50" formatCode="#,##0.00\ &quot;MXN&quot;">
                  <c:v>73128895160.440002</c:v>
                </c:pt>
                <c:pt idx="51" formatCode="#,##0.00\ &quot;MXN&quot;">
                  <c:v>80348911795.270004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065048"/>
        <c:axId val="699063872"/>
      </c:barChart>
      <c:catAx>
        <c:axId val="699065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9063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99063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906504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28</v>
      </c>
      <c r="L2" s="17" t="s">
        <v>265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34" t="s">
        <v>9</v>
      </c>
      <c r="H6" s="35" t="s">
        <v>10</v>
      </c>
      <c r="I6" s="12"/>
      <c r="J6" s="36" t="s">
        <v>18</v>
      </c>
      <c r="K6" s="37" t="s">
        <v>271</v>
      </c>
    </row>
    <row r="7" spans="1:19" hidden="1" x14ac:dyDescent="0.2">
      <c r="C7" s="2"/>
      <c r="D7" s="2"/>
      <c r="E7" s="1"/>
      <c r="F7" s="1"/>
      <c r="G7" s="32" t="s">
        <v>15</v>
      </c>
      <c r="H7" s="33" t="s">
        <v>268</v>
      </c>
      <c r="I7" s="13"/>
      <c r="J7" s="30" t="s">
        <v>11</v>
      </c>
      <c r="K7" s="31" t="s">
        <v>267</v>
      </c>
    </row>
    <row r="8" spans="1:19" hidden="1" x14ac:dyDescent="0.2">
      <c r="C8" s="2"/>
      <c r="D8" s="2"/>
      <c r="E8" s="1"/>
      <c r="F8" s="1"/>
      <c r="G8" s="32" t="s">
        <v>8</v>
      </c>
      <c r="H8" s="33" t="s">
        <v>261</v>
      </c>
      <c r="I8" s="13"/>
      <c r="J8" s="30" t="s">
        <v>29</v>
      </c>
      <c r="K8" s="31" t="s">
        <v>270</v>
      </c>
    </row>
    <row r="9" spans="1:19" hidden="1" x14ac:dyDescent="0.2">
      <c r="C9" s="2"/>
      <c r="D9" s="2"/>
      <c r="E9" s="1"/>
      <c r="F9" s="1"/>
      <c r="G9" s="32" t="s">
        <v>16</v>
      </c>
      <c r="H9" s="33" t="s">
        <v>17</v>
      </c>
      <c r="I9" s="13"/>
      <c r="J9" s="30" t="s">
        <v>28</v>
      </c>
      <c r="K9" s="31" t="s">
        <v>265</v>
      </c>
    </row>
    <row r="10" spans="1:19" hidden="1" x14ac:dyDescent="0.2">
      <c r="C10" s="2"/>
      <c r="E10" s="1"/>
      <c r="F10" s="1"/>
      <c r="G10" s="32" t="s">
        <v>13</v>
      </c>
      <c r="H10" s="33" t="s">
        <v>14</v>
      </c>
      <c r="I10" s="13"/>
      <c r="J10" s="30" t="s">
        <v>7</v>
      </c>
      <c r="K10" s="31" t="s">
        <v>272</v>
      </c>
    </row>
    <row r="11" spans="1:19" hidden="1" x14ac:dyDescent="0.2">
      <c r="D11" s="2"/>
      <c r="E11" s="1"/>
      <c r="F11" s="1"/>
      <c r="G11" s="28" t="s">
        <v>5</v>
      </c>
      <c r="H11" s="29" t="s">
        <v>6</v>
      </c>
      <c r="I11" s="14"/>
      <c r="J11" s="38" t="s">
        <v>7</v>
      </c>
      <c r="K11" s="39" t="s">
        <v>269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</row>
    <row r="15" spans="1:19" x14ac:dyDescent="0.2">
      <c r="C15" s="25" t="s">
        <v>19</v>
      </c>
      <c r="D15" s="25" t="s">
        <v>20</v>
      </c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1:19" x14ac:dyDescent="0.2">
      <c r="C16" s="26" t="s">
        <v>21</v>
      </c>
      <c r="D16" s="26" t="s">
        <v>20</v>
      </c>
      <c r="G16" s="20" t="s">
        <v>35</v>
      </c>
      <c r="H16" s="22">
        <v>0</v>
      </c>
      <c r="I16" s="22">
        <v>0</v>
      </c>
      <c r="J16" s="23">
        <v>0</v>
      </c>
      <c r="K16" s="23">
        <v>0</v>
      </c>
      <c r="L16" s="23">
        <v>0</v>
      </c>
    </row>
    <row r="17" spans="3:12" x14ac:dyDescent="0.2">
      <c r="C17" s="26" t="s">
        <v>22</v>
      </c>
      <c r="D17" s="26" t="s">
        <v>20</v>
      </c>
      <c r="G17" s="20" t="s">
        <v>36</v>
      </c>
      <c r="H17" s="22">
        <v>0</v>
      </c>
      <c r="I17" s="22">
        <v>0</v>
      </c>
      <c r="J17" s="23">
        <v>0</v>
      </c>
      <c r="K17" s="23">
        <v>0</v>
      </c>
      <c r="L17" s="23">
        <v>0</v>
      </c>
    </row>
    <row r="18" spans="3:12" x14ac:dyDescent="0.2">
      <c r="C18" s="26" t="s">
        <v>263</v>
      </c>
      <c r="D18" s="26" t="s">
        <v>20</v>
      </c>
      <c r="G18" s="20" t="s">
        <v>37</v>
      </c>
      <c r="H18" s="22">
        <v>0</v>
      </c>
      <c r="I18" s="22">
        <v>0</v>
      </c>
      <c r="J18" s="24">
        <v>2697592194.3099999</v>
      </c>
      <c r="K18" s="24">
        <v>1107353894.46</v>
      </c>
      <c r="L18" s="24">
        <v>3677608151.71</v>
      </c>
    </row>
    <row r="19" spans="3:12" x14ac:dyDescent="0.2">
      <c r="C19" s="26" t="s">
        <v>23</v>
      </c>
      <c r="D19" s="26" t="s">
        <v>20</v>
      </c>
      <c r="G19" s="20" t="s">
        <v>38</v>
      </c>
      <c r="H19" s="22">
        <v>0</v>
      </c>
      <c r="I19" s="22">
        <v>0</v>
      </c>
      <c r="J19" s="24">
        <v>654951530.98000002</v>
      </c>
      <c r="K19" s="24">
        <v>371428173.56</v>
      </c>
      <c r="L19" s="24">
        <v>1138302704.73</v>
      </c>
    </row>
    <row r="20" spans="3:12" x14ac:dyDescent="0.2">
      <c r="C20" s="26" t="s">
        <v>24</v>
      </c>
      <c r="D20" s="26" t="s">
        <v>20</v>
      </c>
      <c r="G20" s="20" t="s">
        <v>39</v>
      </c>
      <c r="H20" s="22">
        <v>0</v>
      </c>
      <c r="I20" s="22">
        <v>0</v>
      </c>
      <c r="J20" s="24">
        <v>53698553.210000001</v>
      </c>
      <c r="K20" s="24">
        <v>43441587.810000002</v>
      </c>
      <c r="L20" s="24">
        <v>648788518.20000005</v>
      </c>
    </row>
    <row r="21" spans="3:12" x14ac:dyDescent="0.2">
      <c r="C21" s="26" t="s">
        <v>25</v>
      </c>
      <c r="D21" s="26" t="s">
        <v>20</v>
      </c>
      <c r="G21" s="20" t="s">
        <v>40</v>
      </c>
      <c r="H21" s="22">
        <v>0</v>
      </c>
      <c r="I21" s="22">
        <v>0</v>
      </c>
      <c r="J21" s="21"/>
      <c r="K21" s="21"/>
      <c r="L21" s="21"/>
    </row>
    <row r="22" spans="3:12" x14ac:dyDescent="0.2">
      <c r="C22" s="26" t="s">
        <v>16</v>
      </c>
      <c r="D22" s="26" t="s">
        <v>20</v>
      </c>
      <c r="G22" s="20" t="s">
        <v>41</v>
      </c>
      <c r="H22" s="22">
        <v>0</v>
      </c>
      <c r="I22" s="22">
        <v>0</v>
      </c>
      <c r="J22" s="24">
        <v>356184486</v>
      </c>
      <c r="K22" s="24">
        <v>236503752</v>
      </c>
      <c r="L22" s="24">
        <v>1120854151.05</v>
      </c>
    </row>
    <row r="23" spans="3:12" x14ac:dyDescent="0.2">
      <c r="C23" s="26" t="s">
        <v>26</v>
      </c>
      <c r="D23" s="26" t="s">
        <v>20</v>
      </c>
      <c r="G23" s="20" t="s">
        <v>42</v>
      </c>
      <c r="H23" s="22">
        <v>0</v>
      </c>
      <c r="I23" s="22">
        <v>0</v>
      </c>
      <c r="J23" s="24">
        <v>1632728618.1199999</v>
      </c>
      <c r="K23" s="24">
        <v>455951375.08999997</v>
      </c>
      <c r="L23" s="24">
        <v>769633771.73000002</v>
      </c>
    </row>
    <row r="24" spans="3:12" x14ac:dyDescent="0.2">
      <c r="C24" s="27" t="s">
        <v>27</v>
      </c>
      <c r="D24" s="27" t="s">
        <v>20</v>
      </c>
      <c r="G24" s="20" t="s">
        <v>43</v>
      </c>
      <c r="H24" s="22">
        <v>0</v>
      </c>
      <c r="I24" s="22">
        <v>0</v>
      </c>
      <c r="J24" s="21"/>
      <c r="K24" s="21"/>
      <c r="L24" s="21"/>
    </row>
    <row r="25" spans="3:12" x14ac:dyDescent="0.2">
      <c r="G25" s="20" t="s">
        <v>44</v>
      </c>
      <c r="H25" s="22">
        <v>0</v>
      </c>
      <c r="I25" s="22">
        <v>0</v>
      </c>
      <c r="J25" s="24">
        <v>29006</v>
      </c>
      <c r="K25" s="24">
        <v>29006</v>
      </c>
      <c r="L25" s="24">
        <v>29006</v>
      </c>
    </row>
    <row r="26" spans="3:12" x14ac:dyDescent="0.2">
      <c r="G26" s="20" t="s">
        <v>45</v>
      </c>
      <c r="H26" s="22">
        <v>0</v>
      </c>
      <c r="I26" s="22">
        <v>0</v>
      </c>
      <c r="J26" s="24">
        <v>1332014663.8499999</v>
      </c>
      <c r="K26" s="24">
        <v>835077205.38</v>
      </c>
      <c r="L26" s="24">
        <v>3204634354.2600002</v>
      </c>
    </row>
    <row r="27" spans="3:12" x14ac:dyDescent="0.2">
      <c r="G27" s="20" t="s">
        <v>46</v>
      </c>
      <c r="H27" s="22">
        <v>0</v>
      </c>
      <c r="I27" s="22">
        <v>0</v>
      </c>
      <c r="J27" s="23">
        <v>0</v>
      </c>
      <c r="K27" s="23">
        <v>0</v>
      </c>
      <c r="L27" s="23">
        <v>0</v>
      </c>
    </row>
    <row r="28" spans="3:12" x14ac:dyDescent="0.2">
      <c r="G28" s="20" t="s">
        <v>47</v>
      </c>
      <c r="H28" s="22">
        <v>0</v>
      </c>
      <c r="I28" s="22">
        <v>0</v>
      </c>
      <c r="J28" s="24">
        <v>39501.97</v>
      </c>
      <c r="K28" s="24">
        <v>39490.47</v>
      </c>
      <c r="L28" s="24">
        <v>39501.97</v>
      </c>
    </row>
    <row r="29" spans="3:12" x14ac:dyDescent="0.2">
      <c r="G29" s="20" t="s">
        <v>48</v>
      </c>
      <c r="H29" s="22">
        <v>0</v>
      </c>
      <c r="I29" s="22">
        <v>0</v>
      </c>
      <c r="J29" s="24">
        <v>528200041.80000001</v>
      </c>
      <c r="K29" s="24">
        <v>62918185.780000001</v>
      </c>
      <c r="L29" s="24">
        <v>2383578277.5700002</v>
      </c>
    </row>
    <row r="30" spans="3:12" x14ac:dyDescent="0.2">
      <c r="G30" s="20" t="s">
        <v>49</v>
      </c>
      <c r="H30" s="22">
        <v>0</v>
      </c>
      <c r="I30" s="22">
        <v>0</v>
      </c>
      <c r="J30" s="24">
        <v>70695.61</v>
      </c>
      <c r="K30" s="24">
        <v>7313.36</v>
      </c>
      <c r="L30" s="24">
        <v>-78910.75</v>
      </c>
    </row>
    <row r="31" spans="3:12" x14ac:dyDescent="0.2">
      <c r="G31" s="20" t="s">
        <v>50</v>
      </c>
      <c r="H31" s="22">
        <v>0</v>
      </c>
      <c r="I31" s="22">
        <v>0</v>
      </c>
      <c r="J31" s="24">
        <v>53103036.469999999</v>
      </c>
      <c r="K31" s="24">
        <v>39637222.780000001</v>
      </c>
      <c r="L31" s="24">
        <v>57595651.039999999</v>
      </c>
    </row>
    <row r="32" spans="3:12" x14ac:dyDescent="0.2">
      <c r="G32" s="20" t="s">
        <v>51</v>
      </c>
      <c r="H32" s="22">
        <v>0</v>
      </c>
      <c r="I32" s="22">
        <v>0</v>
      </c>
      <c r="J32" s="24">
        <v>28935986.23</v>
      </c>
      <c r="K32" s="24">
        <v>47996401.299999997</v>
      </c>
      <c r="L32" s="24">
        <v>40123569.890000001</v>
      </c>
    </row>
    <row r="33" spans="7:12" x14ac:dyDescent="0.2">
      <c r="G33" s="20" t="s">
        <v>52</v>
      </c>
      <c r="H33" s="22">
        <v>0</v>
      </c>
      <c r="I33" s="22">
        <v>0</v>
      </c>
      <c r="J33" s="24">
        <v>721665401.76999998</v>
      </c>
      <c r="K33" s="24">
        <v>684478591.69000006</v>
      </c>
      <c r="L33" s="24">
        <v>723376264.53999996</v>
      </c>
    </row>
    <row r="34" spans="7:12" x14ac:dyDescent="0.2">
      <c r="G34" s="20" t="s">
        <v>53</v>
      </c>
      <c r="H34" s="22">
        <v>0</v>
      </c>
      <c r="I34" s="22">
        <v>0</v>
      </c>
      <c r="J34" s="24">
        <v>366264146.16000003</v>
      </c>
      <c r="K34" s="24">
        <v>281843166.63</v>
      </c>
      <c r="L34" s="24">
        <v>337287308.64999998</v>
      </c>
    </row>
    <row r="35" spans="7:12" x14ac:dyDescent="0.2">
      <c r="G35" s="20" t="s">
        <v>54</v>
      </c>
      <c r="H35" s="22">
        <v>0</v>
      </c>
      <c r="I35" s="22">
        <v>0</v>
      </c>
      <c r="J35" s="21"/>
      <c r="K35" s="21"/>
      <c r="L35" s="21"/>
    </row>
    <row r="36" spans="7:12" x14ac:dyDescent="0.2">
      <c r="G36" s="20" t="s">
        <v>55</v>
      </c>
      <c r="H36" s="22">
        <v>0</v>
      </c>
      <c r="I36" s="22">
        <v>0</v>
      </c>
      <c r="J36" s="21"/>
      <c r="K36" s="21"/>
      <c r="L36" s="21"/>
    </row>
    <row r="37" spans="7:12" x14ac:dyDescent="0.2">
      <c r="G37" s="20" t="s">
        <v>56</v>
      </c>
      <c r="H37" s="22">
        <v>0</v>
      </c>
      <c r="I37" s="22">
        <v>0</v>
      </c>
      <c r="J37" s="21"/>
      <c r="K37" s="21"/>
      <c r="L37" s="21"/>
    </row>
    <row r="38" spans="7:12" x14ac:dyDescent="0.2">
      <c r="G38" s="20" t="s">
        <v>57</v>
      </c>
      <c r="H38" s="22">
        <v>0</v>
      </c>
      <c r="I38" s="22">
        <v>0</v>
      </c>
      <c r="J38" s="24">
        <v>366264146.16000003</v>
      </c>
      <c r="K38" s="24">
        <v>281843166.63</v>
      </c>
      <c r="L38" s="24">
        <v>337287308.64999998</v>
      </c>
    </row>
    <row r="39" spans="7:12" x14ac:dyDescent="0.2">
      <c r="G39" s="20" t="s">
        <v>58</v>
      </c>
      <c r="H39" s="22">
        <v>0</v>
      </c>
      <c r="I39" s="22">
        <v>0</v>
      </c>
      <c r="J39" s="21"/>
      <c r="K39" s="21"/>
      <c r="L39" s="21"/>
    </row>
    <row r="40" spans="7:12" x14ac:dyDescent="0.2">
      <c r="G40" s="20" t="s">
        <v>59</v>
      </c>
      <c r="H40" s="22">
        <v>0</v>
      </c>
      <c r="I40" s="22">
        <v>0</v>
      </c>
      <c r="J40" s="21"/>
      <c r="K40" s="21"/>
      <c r="L40" s="21"/>
    </row>
    <row r="41" spans="7:12" x14ac:dyDescent="0.2">
      <c r="G41" s="20" t="s">
        <v>60</v>
      </c>
      <c r="H41" s="22">
        <v>0</v>
      </c>
      <c r="I41" s="22">
        <v>0</v>
      </c>
      <c r="J41" s="21"/>
      <c r="K41" s="21"/>
      <c r="L41" s="21"/>
    </row>
    <row r="42" spans="7:12" x14ac:dyDescent="0.2">
      <c r="G42" s="20" t="s">
        <v>61</v>
      </c>
      <c r="H42" s="22">
        <v>0</v>
      </c>
      <c r="I42" s="22">
        <v>0</v>
      </c>
      <c r="J42" s="21"/>
      <c r="K42" s="21"/>
      <c r="L42" s="21"/>
    </row>
    <row r="43" spans="7:12" x14ac:dyDescent="0.2">
      <c r="G43" s="20" t="s">
        <v>62</v>
      </c>
      <c r="H43" s="22">
        <v>0</v>
      </c>
      <c r="I43" s="22">
        <v>0</v>
      </c>
      <c r="J43" s="21"/>
      <c r="K43" s="21"/>
      <c r="L43" s="21"/>
    </row>
    <row r="44" spans="7:12" x14ac:dyDescent="0.2">
      <c r="G44" s="20" t="s">
        <v>63</v>
      </c>
      <c r="H44" s="22">
        <v>0</v>
      </c>
      <c r="I44" s="22">
        <v>0</v>
      </c>
      <c r="J44" s="21"/>
      <c r="K44" s="21"/>
      <c r="L44" s="21"/>
    </row>
    <row r="45" spans="7:12" x14ac:dyDescent="0.2">
      <c r="G45" s="20" t="s">
        <v>64</v>
      </c>
      <c r="H45" s="22">
        <v>0</v>
      </c>
      <c r="I45" s="22">
        <v>0</v>
      </c>
      <c r="J45" s="21"/>
      <c r="K45" s="21"/>
      <c r="L45" s="21"/>
    </row>
    <row r="46" spans="7:12" x14ac:dyDescent="0.2">
      <c r="G46" s="20" t="s">
        <v>65</v>
      </c>
      <c r="H46" s="22">
        <v>0</v>
      </c>
      <c r="I46" s="22">
        <v>0</v>
      </c>
      <c r="J46" s="24">
        <v>486820.21</v>
      </c>
      <c r="K46" s="24">
        <v>578456.49</v>
      </c>
      <c r="L46" s="24">
        <v>486820.21</v>
      </c>
    </row>
    <row r="47" spans="7:12" x14ac:dyDescent="0.2">
      <c r="G47" s="20" t="s">
        <v>66</v>
      </c>
      <c r="H47" s="22">
        <v>0</v>
      </c>
      <c r="I47" s="22">
        <v>0</v>
      </c>
      <c r="J47" s="21"/>
      <c r="K47" s="21"/>
      <c r="L47" s="21"/>
    </row>
    <row r="48" spans="7:12" x14ac:dyDescent="0.2">
      <c r="G48" s="20" t="s">
        <v>67</v>
      </c>
      <c r="H48" s="22">
        <v>0</v>
      </c>
      <c r="I48" s="22">
        <v>0</v>
      </c>
      <c r="J48" s="21"/>
      <c r="K48" s="21"/>
      <c r="L48" s="21"/>
    </row>
    <row r="49" spans="7:12" x14ac:dyDescent="0.2">
      <c r="G49" s="20" t="s">
        <v>68</v>
      </c>
      <c r="H49" s="22">
        <v>0</v>
      </c>
      <c r="I49" s="22">
        <v>0</v>
      </c>
      <c r="J49" s="21"/>
      <c r="K49" s="21"/>
      <c r="L49" s="21"/>
    </row>
    <row r="50" spans="7:12" x14ac:dyDescent="0.2">
      <c r="G50" s="20" t="s">
        <v>69</v>
      </c>
      <c r="H50" s="22">
        <v>0</v>
      </c>
      <c r="I50" s="22">
        <v>0</v>
      </c>
      <c r="J50" s="23">
        <v>0</v>
      </c>
      <c r="K50" s="23">
        <v>0</v>
      </c>
      <c r="L50" s="23">
        <v>0</v>
      </c>
    </row>
    <row r="51" spans="7:12" x14ac:dyDescent="0.2">
      <c r="G51" s="20" t="s">
        <v>70</v>
      </c>
      <c r="H51" s="22">
        <v>0</v>
      </c>
      <c r="I51" s="22">
        <v>0</v>
      </c>
      <c r="J51" s="23">
        <v>0</v>
      </c>
      <c r="K51" s="23">
        <v>0</v>
      </c>
      <c r="L51" s="23">
        <v>0</v>
      </c>
    </row>
    <row r="52" spans="7:12" x14ac:dyDescent="0.2">
      <c r="G52" s="20" t="s">
        <v>71</v>
      </c>
      <c r="H52" s="22">
        <v>0</v>
      </c>
      <c r="I52" s="22">
        <v>0</v>
      </c>
      <c r="J52" s="21"/>
      <c r="K52" s="21"/>
      <c r="L52" s="21"/>
    </row>
    <row r="53" spans="7:12" x14ac:dyDescent="0.2">
      <c r="G53" s="20" t="s">
        <v>72</v>
      </c>
      <c r="H53" s="22">
        <v>0</v>
      </c>
      <c r="I53" s="22">
        <v>0</v>
      </c>
      <c r="J53" s="23">
        <v>0</v>
      </c>
      <c r="K53" s="21"/>
      <c r="L53" s="23">
        <v>0</v>
      </c>
    </row>
    <row r="54" spans="7:12" x14ac:dyDescent="0.2">
      <c r="G54" s="20" t="s">
        <v>73</v>
      </c>
      <c r="H54" s="22">
        <v>0</v>
      </c>
      <c r="I54" s="22">
        <v>0</v>
      </c>
      <c r="J54" s="21"/>
      <c r="K54" s="21"/>
      <c r="L54" s="21"/>
    </row>
    <row r="55" spans="7:12" x14ac:dyDescent="0.2">
      <c r="G55" s="20" t="s">
        <v>74</v>
      </c>
      <c r="H55" s="22">
        <v>0</v>
      </c>
      <c r="I55" s="22">
        <v>0</v>
      </c>
      <c r="J55" s="24">
        <v>4396357824.5299997</v>
      </c>
      <c r="K55" s="24">
        <v>2224852722.96</v>
      </c>
      <c r="L55" s="24">
        <v>7220016634.8299999</v>
      </c>
    </row>
    <row r="56" spans="7:12" x14ac:dyDescent="0.2">
      <c r="G56" s="20" t="s">
        <v>75</v>
      </c>
      <c r="H56" s="22">
        <v>0</v>
      </c>
      <c r="I56" s="22">
        <v>0</v>
      </c>
      <c r="J56" s="23">
        <v>0</v>
      </c>
      <c r="K56" s="23">
        <v>0</v>
      </c>
      <c r="L56" s="23">
        <v>0</v>
      </c>
    </row>
    <row r="57" spans="7:12" x14ac:dyDescent="0.2">
      <c r="G57" s="20" t="s">
        <v>76</v>
      </c>
      <c r="H57" s="22">
        <v>0</v>
      </c>
      <c r="I57" s="22">
        <v>0</v>
      </c>
      <c r="J57" s="24">
        <v>29985063111.560001</v>
      </c>
      <c r="K57" s="24">
        <v>27562301726.75</v>
      </c>
      <c r="L57" s="24">
        <v>29728635587.119999</v>
      </c>
    </row>
    <row r="58" spans="7:12" x14ac:dyDescent="0.2">
      <c r="G58" s="20" t="s">
        <v>77</v>
      </c>
      <c r="H58" s="22">
        <v>0</v>
      </c>
      <c r="I58" s="22">
        <v>0</v>
      </c>
      <c r="J58" s="24">
        <v>180010314.5</v>
      </c>
      <c r="K58" s="24">
        <v>180010314.5</v>
      </c>
      <c r="L58" s="24">
        <v>180010314.5</v>
      </c>
    </row>
    <row r="59" spans="7:12" x14ac:dyDescent="0.2">
      <c r="G59" s="20" t="s">
        <v>78</v>
      </c>
      <c r="H59" s="22">
        <v>0</v>
      </c>
      <c r="I59" s="22">
        <v>0</v>
      </c>
      <c r="J59" s="24">
        <v>39321007144.290001</v>
      </c>
      <c r="K59" s="24">
        <v>26652833539.139999</v>
      </c>
      <c r="L59" s="24">
        <v>39711064940.559998</v>
      </c>
    </row>
    <row r="60" spans="7:12" x14ac:dyDescent="0.2">
      <c r="G60" s="20" t="s">
        <v>79</v>
      </c>
      <c r="H60" s="22">
        <v>0</v>
      </c>
      <c r="I60" s="22">
        <v>0</v>
      </c>
      <c r="J60" s="24">
        <v>4437570170.1599998</v>
      </c>
      <c r="K60" s="24">
        <v>3646680264.54</v>
      </c>
      <c r="L60" s="24">
        <v>4465176964.6000004</v>
      </c>
    </row>
    <row r="61" spans="7:12" x14ac:dyDescent="0.2">
      <c r="G61" s="20" t="s">
        <v>80</v>
      </c>
      <c r="H61" s="22">
        <v>0</v>
      </c>
      <c r="I61" s="22">
        <v>0</v>
      </c>
      <c r="J61" s="24">
        <v>176996568.83000001</v>
      </c>
      <c r="K61" s="24">
        <v>167323450.16</v>
      </c>
      <c r="L61" s="24">
        <v>177048568.83000001</v>
      </c>
    </row>
    <row r="62" spans="7:12" x14ac:dyDescent="0.2">
      <c r="G62" s="20" t="s">
        <v>81</v>
      </c>
      <c r="H62" s="22">
        <v>0</v>
      </c>
      <c r="I62" s="22">
        <v>0</v>
      </c>
      <c r="J62" s="24">
        <v>-1159135562.1900001</v>
      </c>
      <c r="K62" s="24">
        <v>-1139076499.74</v>
      </c>
      <c r="L62" s="24">
        <v>-1165498859.8399999</v>
      </c>
    </row>
    <row r="63" spans="7:12" x14ac:dyDescent="0.2">
      <c r="G63" s="20" t="s">
        <v>82</v>
      </c>
      <c r="H63" s="22">
        <v>0</v>
      </c>
      <c r="I63" s="22">
        <v>0</v>
      </c>
      <c r="J63" s="24">
        <v>32457644.670000002</v>
      </c>
      <c r="K63" s="24">
        <v>32457644.670000002</v>
      </c>
      <c r="L63" s="24">
        <v>32457644.670000002</v>
      </c>
    </row>
    <row r="64" spans="7:12" x14ac:dyDescent="0.2">
      <c r="G64" s="20" t="s">
        <v>83</v>
      </c>
      <c r="H64" s="22">
        <v>0</v>
      </c>
      <c r="I64" s="22">
        <v>0</v>
      </c>
      <c r="J64" s="21"/>
      <c r="K64" s="21"/>
      <c r="L64" s="21"/>
    </row>
    <row r="65" spans="7:12" x14ac:dyDescent="0.2">
      <c r="G65" s="20" t="s">
        <v>84</v>
      </c>
      <c r="H65" s="22">
        <v>0</v>
      </c>
      <c r="I65" s="22">
        <v>0</v>
      </c>
      <c r="J65" s="21"/>
      <c r="K65" s="21"/>
      <c r="L65" s="21"/>
    </row>
    <row r="66" spans="7:12" x14ac:dyDescent="0.2">
      <c r="G66" s="20" t="s">
        <v>85</v>
      </c>
      <c r="H66" s="22">
        <v>0</v>
      </c>
      <c r="I66" s="22">
        <v>0</v>
      </c>
      <c r="J66" s="24">
        <v>72973969391.820007</v>
      </c>
      <c r="K66" s="24">
        <v>57102530440.019997</v>
      </c>
      <c r="L66" s="24">
        <v>73128895160.440002</v>
      </c>
    </row>
    <row r="67" spans="7:12" x14ac:dyDescent="0.2">
      <c r="G67" s="20" t="s">
        <v>86</v>
      </c>
      <c r="H67" s="22">
        <v>0</v>
      </c>
      <c r="I67" s="22">
        <v>0</v>
      </c>
      <c r="J67" s="24">
        <v>77370327216.350006</v>
      </c>
      <c r="K67" s="24">
        <v>59327383162.980003</v>
      </c>
      <c r="L67" s="24">
        <v>80348911795.270004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6" t="s">
        <v>2</v>
      </c>
      <c r="H14" s="16"/>
      <c r="I14" s="16"/>
      <c r="J14" s="16"/>
      <c r="K14" s="16"/>
      <c r="L14" s="16"/>
    </row>
    <row r="15" spans="7:12" x14ac:dyDescent="0.2"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7:12" x14ac:dyDescent="0.2">
      <c r="G16" s="41" t="s">
        <v>87</v>
      </c>
      <c r="H16" s="21"/>
      <c r="I16" s="21"/>
      <c r="J16" s="21"/>
      <c r="K16" s="21"/>
      <c r="L16" s="23">
        <v>0</v>
      </c>
    </row>
    <row r="17" spans="7:12" x14ac:dyDescent="0.2">
      <c r="G17" s="41" t="s">
        <v>88</v>
      </c>
      <c r="H17" s="21"/>
      <c r="I17" s="21"/>
      <c r="J17" s="21"/>
      <c r="K17" s="21"/>
      <c r="L17" s="23">
        <v>0</v>
      </c>
    </row>
    <row r="18" spans="7:12" x14ac:dyDescent="0.2">
      <c r="G18" s="41" t="s">
        <v>89</v>
      </c>
      <c r="H18" s="40">
        <v>0</v>
      </c>
      <c r="I18" s="40">
        <v>0</v>
      </c>
      <c r="J18" s="24">
        <v>4289743046.9499998</v>
      </c>
      <c r="K18" s="24">
        <v>4262702981.46</v>
      </c>
      <c r="L18" s="24">
        <v>-3454525483.29</v>
      </c>
    </row>
    <row r="19" spans="7:12" x14ac:dyDescent="0.2">
      <c r="G19" s="41" t="s">
        <v>90</v>
      </c>
      <c r="H19" s="40">
        <v>0</v>
      </c>
      <c r="I19" s="40">
        <v>0</v>
      </c>
      <c r="J19" s="24">
        <v>1314081573.49</v>
      </c>
      <c r="K19" s="24">
        <v>763281389.89999998</v>
      </c>
      <c r="L19" s="24">
        <v>-1057989270.66</v>
      </c>
    </row>
    <row r="20" spans="7:12" x14ac:dyDescent="0.2">
      <c r="G20" s="41" t="s">
        <v>91</v>
      </c>
      <c r="H20" s="40">
        <v>0</v>
      </c>
      <c r="I20" s="40">
        <v>0</v>
      </c>
      <c r="J20" s="24">
        <v>933595866.36000001</v>
      </c>
      <c r="K20" s="24">
        <v>1323222562.3499999</v>
      </c>
      <c r="L20" s="24">
        <v>-390268707.54000002</v>
      </c>
    </row>
    <row r="21" spans="7:12" x14ac:dyDescent="0.2">
      <c r="G21" s="41" t="s">
        <v>92</v>
      </c>
      <c r="H21" s="40">
        <v>0</v>
      </c>
      <c r="I21" s="40">
        <v>0</v>
      </c>
      <c r="J21" s="24">
        <v>916836509.72000003</v>
      </c>
      <c r="K21" s="24">
        <v>271458704.29000002</v>
      </c>
      <c r="L21" s="24">
        <v>-129650586.79000001</v>
      </c>
    </row>
    <row r="22" spans="7:12" x14ac:dyDescent="0.2">
      <c r="G22" s="41" t="s">
        <v>93</v>
      </c>
      <c r="H22" s="40">
        <v>0</v>
      </c>
      <c r="I22" s="40">
        <v>0</v>
      </c>
      <c r="J22" s="24">
        <v>70994319.849999994</v>
      </c>
      <c r="K22" s="24">
        <v>69633578.840000004</v>
      </c>
      <c r="L22" s="24">
        <v>-99494165.329999998</v>
      </c>
    </row>
    <row r="23" spans="7:12" x14ac:dyDescent="0.2">
      <c r="G23" s="41" t="s">
        <v>94</v>
      </c>
      <c r="H23" s="40">
        <v>0</v>
      </c>
      <c r="I23" s="40">
        <v>0</v>
      </c>
      <c r="J23" s="24">
        <v>975442829.03999996</v>
      </c>
      <c r="K23" s="24">
        <v>675085793.71000004</v>
      </c>
      <c r="L23" s="24">
        <v>-2077070151.23</v>
      </c>
    </row>
    <row r="24" spans="7:12" x14ac:dyDescent="0.2">
      <c r="G24" s="41" t="s">
        <v>95</v>
      </c>
      <c r="H24" s="40">
        <v>0</v>
      </c>
      <c r="I24" s="40">
        <v>0</v>
      </c>
      <c r="J24" s="24">
        <v>3538321.27</v>
      </c>
      <c r="K24" s="24">
        <v>24642809.010000002</v>
      </c>
      <c r="L24" s="24">
        <v>-184482499.99000001</v>
      </c>
    </row>
    <row r="25" spans="7:12" x14ac:dyDescent="0.2">
      <c r="G25" s="41" t="s">
        <v>96</v>
      </c>
      <c r="H25" s="40">
        <v>0</v>
      </c>
      <c r="I25" s="40">
        <v>0</v>
      </c>
      <c r="J25" s="24">
        <v>3925567</v>
      </c>
      <c r="K25" s="24">
        <v>1130658995.52</v>
      </c>
      <c r="L25" s="24">
        <v>608166751.25</v>
      </c>
    </row>
    <row r="26" spans="7:12" x14ac:dyDescent="0.2">
      <c r="G26" s="41" t="s">
        <v>97</v>
      </c>
      <c r="H26" s="40">
        <v>0</v>
      </c>
      <c r="I26" s="40">
        <v>0</v>
      </c>
      <c r="J26" s="24">
        <v>591776.97</v>
      </c>
      <c r="K26" s="24">
        <v>146326.69</v>
      </c>
      <c r="L26" s="24">
        <v>286211.93</v>
      </c>
    </row>
    <row r="27" spans="7:12" x14ac:dyDescent="0.2">
      <c r="G27" s="41" t="s">
        <v>98</v>
      </c>
      <c r="H27" s="40">
        <v>0</v>
      </c>
      <c r="I27" s="40">
        <v>0</v>
      </c>
      <c r="J27" s="24">
        <v>70736283.25</v>
      </c>
      <c r="K27" s="24">
        <v>4572821.1500000004</v>
      </c>
      <c r="L27" s="24">
        <v>-124023064.93000001</v>
      </c>
    </row>
    <row r="28" spans="7:12" x14ac:dyDescent="0.2">
      <c r="G28" s="41" t="s">
        <v>99</v>
      </c>
      <c r="H28" s="40">
        <v>0</v>
      </c>
      <c r="I28" s="40">
        <v>0</v>
      </c>
      <c r="J28" s="24">
        <v>233333340</v>
      </c>
      <c r="K28" s="24">
        <v>500000000</v>
      </c>
      <c r="L28" s="24">
        <v>-1666666666.6800001</v>
      </c>
    </row>
    <row r="29" spans="7:12" x14ac:dyDescent="0.2">
      <c r="G29" s="41" t="s">
        <v>100</v>
      </c>
      <c r="H29" s="40">
        <v>0</v>
      </c>
      <c r="I29" s="40">
        <v>0</v>
      </c>
      <c r="J29" s="24">
        <v>233333340</v>
      </c>
      <c r="K29" s="24">
        <v>500000000</v>
      </c>
      <c r="L29" s="24">
        <v>-1666666666.6800001</v>
      </c>
    </row>
    <row r="30" spans="7:12" x14ac:dyDescent="0.2">
      <c r="G30" s="41" t="s">
        <v>101</v>
      </c>
      <c r="H30" s="40">
        <v>0</v>
      </c>
      <c r="I30" s="40">
        <v>0</v>
      </c>
      <c r="J30" s="21"/>
      <c r="K30" s="21"/>
      <c r="L30" s="21"/>
    </row>
    <row r="31" spans="7:12" x14ac:dyDescent="0.2">
      <c r="G31" s="41" t="s">
        <v>102</v>
      </c>
      <c r="H31" s="40">
        <v>0</v>
      </c>
      <c r="I31" s="40">
        <v>0</v>
      </c>
      <c r="J31" s="21"/>
      <c r="K31" s="21"/>
      <c r="L31" s="21"/>
    </row>
    <row r="32" spans="7:12" x14ac:dyDescent="0.2">
      <c r="G32" s="41" t="s">
        <v>103</v>
      </c>
      <c r="H32" s="40">
        <v>0</v>
      </c>
      <c r="I32" s="40">
        <v>0</v>
      </c>
      <c r="J32" s="24">
        <v>127482353.45</v>
      </c>
      <c r="K32" s="24">
        <v>791373313.82000005</v>
      </c>
      <c r="L32" s="24">
        <v>-63191474.270000003</v>
      </c>
    </row>
    <row r="33" spans="7:12" x14ac:dyDescent="0.2">
      <c r="G33" s="41" t="s">
        <v>104</v>
      </c>
      <c r="H33" s="40">
        <v>0</v>
      </c>
      <c r="I33" s="40">
        <v>0</v>
      </c>
      <c r="J33" s="24">
        <v>127482353.45</v>
      </c>
      <c r="K33" s="24">
        <v>791373313.82000005</v>
      </c>
      <c r="L33" s="24">
        <v>-63191474.270000003</v>
      </c>
    </row>
    <row r="34" spans="7:12" x14ac:dyDescent="0.2">
      <c r="G34" s="41" t="s">
        <v>105</v>
      </c>
      <c r="H34" s="40">
        <v>0</v>
      </c>
      <c r="I34" s="40">
        <v>0</v>
      </c>
      <c r="J34" s="21"/>
      <c r="K34" s="21"/>
      <c r="L34" s="21"/>
    </row>
    <row r="35" spans="7:12" x14ac:dyDescent="0.2">
      <c r="G35" s="41" t="s">
        <v>106</v>
      </c>
      <c r="H35" s="40">
        <v>0</v>
      </c>
      <c r="I35" s="40">
        <v>0</v>
      </c>
      <c r="J35" s="21"/>
      <c r="K35" s="21"/>
      <c r="L35" s="21"/>
    </row>
    <row r="36" spans="7:12" x14ac:dyDescent="0.2">
      <c r="G36" s="41" t="s">
        <v>107</v>
      </c>
      <c r="H36" s="40">
        <v>0</v>
      </c>
      <c r="I36" s="40">
        <v>0</v>
      </c>
      <c r="J36" s="21"/>
      <c r="K36" s="21"/>
      <c r="L36" s="21"/>
    </row>
    <row r="37" spans="7:12" x14ac:dyDescent="0.2">
      <c r="G37" s="41" t="s">
        <v>108</v>
      </c>
      <c r="H37" s="40">
        <v>0</v>
      </c>
      <c r="I37" s="40">
        <v>0</v>
      </c>
      <c r="J37" s="21"/>
      <c r="K37" s="21"/>
      <c r="L37" s="21"/>
    </row>
    <row r="38" spans="7:12" x14ac:dyDescent="0.2">
      <c r="G38" s="41" t="s">
        <v>109</v>
      </c>
      <c r="H38" s="40">
        <v>0</v>
      </c>
      <c r="I38" s="40">
        <v>0</v>
      </c>
      <c r="J38" s="21"/>
      <c r="K38" s="21"/>
      <c r="L38" s="21"/>
    </row>
    <row r="39" spans="7:12" x14ac:dyDescent="0.2">
      <c r="G39" s="41" t="s">
        <v>110</v>
      </c>
      <c r="H39" s="40">
        <v>0</v>
      </c>
      <c r="I39" s="40">
        <v>0</v>
      </c>
      <c r="J39" s="21"/>
      <c r="K39" s="21"/>
      <c r="L39" s="21"/>
    </row>
    <row r="40" spans="7:12" x14ac:dyDescent="0.2">
      <c r="G40" s="41" t="s">
        <v>111</v>
      </c>
      <c r="H40" s="40">
        <v>0</v>
      </c>
      <c r="I40" s="40">
        <v>0</v>
      </c>
      <c r="J40" s="24">
        <v>223340013.91</v>
      </c>
      <c r="K40" s="24">
        <v>225281522.38</v>
      </c>
      <c r="L40" s="24">
        <v>-221948732.06999999</v>
      </c>
    </row>
    <row r="41" spans="7:12" x14ac:dyDescent="0.2">
      <c r="G41" s="41" t="s">
        <v>112</v>
      </c>
      <c r="H41" s="40">
        <v>0</v>
      </c>
      <c r="I41" s="40">
        <v>0</v>
      </c>
      <c r="J41" s="24">
        <v>14829780.58</v>
      </c>
      <c r="K41" s="24">
        <v>14320247.58</v>
      </c>
      <c r="L41" s="24">
        <v>-14848902.08</v>
      </c>
    </row>
    <row r="42" spans="7:12" x14ac:dyDescent="0.2">
      <c r="G42" s="41" t="s">
        <v>113</v>
      </c>
      <c r="H42" s="40">
        <v>0</v>
      </c>
      <c r="I42" s="40">
        <v>0</v>
      </c>
      <c r="J42" s="24">
        <v>208510233.33000001</v>
      </c>
      <c r="K42" s="24">
        <v>210961274.80000001</v>
      </c>
      <c r="L42" s="24">
        <v>-207099829.99000001</v>
      </c>
    </row>
    <row r="43" spans="7:12" x14ac:dyDescent="0.2">
      <c r="G43" s="41" t="s">
        <v>114</v>
      </c>
      <c r="H43" s="40">
        <v>0</v>
      </c>
      <c r="I43" s="40">
        <v>0</v>
      </c>
      <c r="J43" s="21"/>
      <c r="K43" s="21"/>
      <c r="L43" s="21"/>
    </row>
    <row r="44" spans="7:12" x14ac:dyDescent="0.2">
      <c r="G44" s="41" t="s">
        <v>115</v>
      </c>
      <c r="H44" s="40">
        <v>0</v>
      </c>
      <c r="I44" s="40">
        <v>0</v>
      </c>
      <c r="J44" s="21"/>
      <c r="K44" s="21"/>
      <c r="L44" s="21"/>
    </row>
    <row r="45" spans="7:12" x14ac:dyDescent="0.2">
      <c r="G45" s="41" t="s">
        <v>116</v>
      </c>
      <c r="H45" s="40">
        <v>0</v>
      </c>
      <c r="I45" s="40">
        <v>0</v>
      </c>
      <c r="J45" s="21"/>
      <c r="K45" s="21"/>
      <c r="L45" s="21"/>
    </row>
    <row r="46" spans="7:12" x14ac:dyDescent="0.2">
      <c r="G46" s="41" t="s">
        <v>117</v>
      </c>
      <c r="H46" s="40">
        <v>0</v>
      </c>
      <c r="I46" s="40">
        <v>0</v>
      </c>
      <c r="J46" s="21"/>
      <c r="K46" s="21"/>
      <c r="L46" s="21"/>
    </row>
    <row r="47" spans="7:12" x14ac:dyDescent="0.2">
      <c r="G47" s="41" t="s">
        <v>118</v>
      </c>
      <c r="H47" s="40">
        <v>0</v>
      </c>
      <c r="I47" s="40">
        <v>0</v>
      </c>
      <c r="J47" s="21"/>
      <c r="K47" s="21"/>
      <c r="L47" s="21"/>
    </row>
    <row r="48" spans="7:12" x14ac:dyDescent="0.2">
      <c r="G48" s="41" t="s">
        <v>119</v>
      </c>
      <c r="H48" s="40">
        <v>0</v>
      </c>
      <c r="I48" s="40">
        <v>0</v>
      </c>
      <c r="J48" s="21"/>
      <c r="K48" s="21"/>
      <c r="L48" s="21"/>
    </row>
    <row r="49" spans="7:12" x14ac:dyDescent="0.2">
      <c r="G49" s="41" t="s">
        <v>120</v>
      </c>
      <c r="H49" s="40">
        <v>0</v>
      </c>
      <c r="I49" s="40">
        <v>0</v>
      </c>
      <c r="J49" s="21"/>
      <c r="K49" s="21"/>
      <c r="L49" s="21"/>
    </row>
    <row r="50" spans="7:12" x14ac:dyDescent="0.2">
      <c r="G50" s="41" t="s">
        <v>121</v>
      </c>
      <c r="H50" s="40">
        <v>0</v>
      </c>
      <c r="I50" s="40">
        <v>0</v>
      </c>
      <c r="J50" s="21"/>
      <c r="K50" s="21"/>
      <c r="L50" s="21"/>
    </row>
    <row r="51" spans="7:12" x14ac:dyDescent="0.2">
      <c r="G51" s="41" t="s">
        <v>122</v>
      </c>
      <c r="H51" s="40">
        <v>0</v>
      </c>
      <c r="I51" s="40">
        <v>0</v>
      </c>
      <c r="J51" s="24">
        <v>2255719638.2600002</v>
      </c>
      <c r="K51" s="24">
        <v>853202279.99000001</v>
      </c>
      <c r="L51" s="24">
        <v>-537657035.52999997</v>
      </c>
    </row>
    <row r="52" spans="7:12" x14ac:dyDescent="0.2">
      <c r="G52" s="41" t="s">
        <v>123</v>
      </c>
      <c r="H52" s="40">
        <v>0</v>
      </c>
      <c r="I52" s="40">
        <v>0</v>
      </c>
      <c r="J52" s="24">
        <v>4256314.38</v>
      </c>
      <c r="K52" s="24">
        <v>53645343.130000003</v>
      </c>
      <c r="L52" s="24">
        <v>-4508603.25</v>
      </c>
    </row>
    <row r="53" spans="7:12" x14ac:dyDescent="0.2">
      <c r="G53" s="41" t="s">
        <v>124</v>
      </c>
      <c r="H53" s="40">
        <v>0</v>
      </c>
      <c r="I53" s="40">
        <v>0</v>
      </c>
      <c r="J53" s="24">
        <v>1712820320.5599999</v>
      </c>
      <c r="K53" s="24">
        <v>464906333.67000002</v>
      </c>
      <c r="L53" s="24">
        <v>20658040.379999999</v>
      </c>
    </row>
    <row r="54" spans="7:12" x14ac:dyDescent="0.2">
      <c r="G54" s="41" t="s">
        <v>125</v>
      </c>
      <c r="H54" s="40">
        <v>0</v>
      </c>
      <c r="I54" s="40">
        <v>0</v>
      </c>
      <c r="J54" s="24">
        <v>538643003.32000005</v>
      </c>
      <c r="K54" s="24">
        <v>334650603.19</v>
      </c>
      <c r="L54" s="24">
        <v>-553806472.65999997</v>
      </c>
    </row>
    <row r="55" spans="7:12" x14ac:dyDescent="0.2">
      <c r="G55" s="41" t="s">
        <v>126</v>
      </c>
      <c r="H55" s="40">
        <v>0</v>
      </c>
      <c r="I55" s="40">
        <v>0</v>
      </c>
      <c r="J55" s="24">
        <v>7129618392.5699997</v>
      </c>
      <c r="K55" s="24">
        <v>6632560097.6499996</v>
      </c>
      <c r="L55" s="24">
        <v>-5943989391.8400002</v>
      </c>
    </row>
    <row r="56" spans="7:12" x14ac:dyDescent="0.2">
      <c r="G56" s="41" t="s">
        <v>127</v>
      </c>
      <c r="H56" s="21"/>
      <c r="I56" s="21"/>
      <c r="J56" s="21"/>
      <c r="K56" s="21"/>
      <c r="L56" s="23">
        <v>0</v>
      </c>
    </row>
    <row r="57" spans="7:12" x14ac:dyDescent="0.2">
      <c r="G57" s="41" t="s">
        <v>128</v>
      </c>
      <c r="H57" s="40">
        <v>0</v>
      </c>
      <c r="I57" s="40">
        <v>0</v>
      </c>
      <c r="J57" s="23">
        <v>0</v>
      </c>
      <c r="K57" s="23">
        <v>0</v>
      </c>
      <c r="L57" s="23">
        <v>0</v>
      </c>
    </row>
    <row r="58" spans="7:12" x14ac:dyDescent="0.2">
      <c r="G58" s="41" t="s">
        <v>129</v>
      </c>
      <c r="H58" s="40">
        <v>0</v>
      </c>
      <c r="I58" s="40">
        <v>0</v>
      </c>
      <c r="J58" s="21"/>
      <c r="K58" s="21"/>
      <c r="L58" s="21"/>
    </row>
    <row r="59" spans="7:12" x14ac:dyDescent="0.2">
      <c r="G59" s="41" t="s">
        <v>130</v>
      </c>
      <c r="H59" s="40">
        <v>0</v>
      </c>
      <c r="I59" s="40">
        <v>0</v>
      </c>
      <c r="J59" s="24">
        <v>19341156021.330002</v>
      </c>
      <c r="K59" s="24">
        <v>18841085626.900002</v>
      </c>
      <c r="L59" s="24">
        <v>-19341156021.330002</v>
      </c>
    </row>
    <row r="60" spans="7:12" x14ac:dyDescent="0.2">
      <c r="G60" s="41" t="s">
        <v>131</v>
      </c>
      <c r="H60" s="40">
        <v>0</v>
      </c>
      <c r="I60" s="40">
        <v>0</v>
      </c>
      <c r="J60" s="21"/>
      <c r="K60" s="21"/>
      <c r="L60" s="21"/>
    </row>
    <row r="61" spans="7:12" x14ac:dyDescent="0.2">
      <c r="G61" s="41" t="s">
        <v>132</v>
      </c>
      <c r="H61" s="40">
        <v>0</v>
      </c>
      <c r="I61" s="40">
        <v>0</v>
      </c>
      <c r="J61" s="23">
        <v>0</v>
      </c>
      <c r="K61" s="21"/>
      <c r="L61" s="23">
        <v>0</v>
      </c>
    </row>
    <row r="62" spans="7:12" x14ac:dyDescent="0.2">
      <c r="G62" s="41" t="s">
        <v>133</v>
      </c>
      <c r="H62" s="40">
        <v>0</v>
      </c>
      <c r="I62" s="40">
        <v>0</v>
      </c>
      <c r="J62" s="21"/>
      <c r="K62" s="21"/>
      <c r="L62" s="21"/>
    </row>
    <row r="63" spans="7:12" x14ac:dyDescent="0.2">
      <c r="G63" s="41" t="s">
        <v>134</v>
      </c>
      <c r="H63" s="40">
        <v>0</v>
      </c>
      <c r="I63" s="40">
        <v>0</v>
      </c>
      <c r="J63" s="24">
        <v>19341156021.330002</v>
      </c>
      <c r="K63" s="24">
        <v>18841085626.900002</v>
      </c>
      <c r="L63" s="24">
        <v>-19341156021.330002</v>
      </c>
    </row>
    <row r="64" spans="7:12" x14ac:dyDescent="0.2">
      <c r="G64" s="41" t="s">
        <v>135</v>
      </c>
      <c r="H64" s="40">
        <v>0</v>
      </c>
      <c r="I64" s="40">
        <v>0</v>
      </c>
      <c r="J64" s="24">
        <v>26470774413.900002</v>
      </c>
      <c r="K64" s="24">
        <v>25473645724.549999</v>
      </c>
      <c r="L64" s="24">
        <v>-25285145413.169998</v>
      </c>
    </row>
    <row r="65" spans="7:12" x14ac:dyDescent="0.2">
      <c r="G65" s="41" t="s">
        <v>136</v>
      </c>
      <c r="H65" s="21"/>
      <c r="I65" s="21"/>
      <c r="J65" s="21"/>
      <c r="K65" s="21"/>
      <c r="L65" s="23">
        <v>0</v>
      </c>
    </row>
    <row r="66" spans="7:12" x14ac:dyDescent="0.2">
      <c r="G66" s="41" t="s">
        <v>137</v>
      </c>
      <c r="H66" s="40">
        <v>0</v>
      </c>
      <c r="I66" s="40">
        <v>0</v>
      </c>
      <c r="J66" s="24">
        <v>39034834767.93</v>
      </c>
      <c r="K66" s="24">
        <v>36872608224.989998</v>
      </c>
      <c r="L66" s="24">
        <v>-39036071340.93</v>
      </c>
    </row>
    <row r="67" spans="7:12" x14ac:dyDescent="0.2">
      <c r="G67" s="41" t="s">
        <v>138</v>
      </c>
      <c r="H67" s="40">
        <v>0</v>
      </c>
      <c r="I67" s="40">
        <v>0</v>
      </c>
      <c r="J67" s="24">
        <v>38991887280.970001</v>
      </c>
      <c r="K67" s="24">
        <v>36863436707.029999</v>
      </c>
      <c r="L67" s="24">
        <v>-38991887280.970001</v>
      </c>
    </row>
    <row r="68" spans="7:12" x14ac:dyDescent="0.2">
      <c r="G68" s="41" t="s">
        <v>139</v>
      </c>
      <c r="H68" s="40">
        <v>0</v>
      </c>
      <c r="I68" s="40">
        <v>0</v>
      </c>
      <c r="J68" s="24">
        <v>33775969</v>
      </c>
      <c r="K68" s="21"/>
      <c r="L68" s="24">
        <v>-35012542</v>
      </c>
    </row>
    <row r="69" spans="7:12" x14ac:dyDescent="0.2">
      <c r="G69" s="41" t="s">
        <v>140</v>
      </c>
      <c r="H69" s="40">
        <v>0</v>
      </c>
      <c r="I69" s="40">
        <v>0</v>
      </c>
      <c r="J69" s="24">
        <v>9171517.9600000009</v>
      </c>
      <c r="K69" s="24">
        <v>9171517.9600000009</v>
      </c>
      <c r="L69" s="24">
        <v>-9171517.9600000009</v>
      </c>
    </row>
    <row r="70" spans="7:12" x14ac:dyDescent="0.2">
      <c r="G70" s="41" t="s">
        <v>141</v>
      </c>
      <c r="H70" s="40">
        <v>0</v>
      </c>
      <c r="I70" s="40">
        <v>0</v>
      </c>
      <c r="J70" s="24">
        <v>15769204568.780001</v>
      </c>
      <c r="K70" s="24">
        <v>12173300079.32</v>
      </c>
      <c r="L70" s="24">
        <v>-19756755858.220001</v>
      </c>
    </row>
    <row r="71" spans="7:12" x14ac:dyDescent="0.2">
      <c r="G71" s="41" t="s">
        <v>142</v>
      </c>
      <c r="H71" s="40">
        <v>0</v>
      </c>
      <c r="I71" s="40">
        <v>0</v>
      </c>
      <c r="J71" s="24">
        <v>3015011894.5300002</v>
      </c>
      <c r="K71" s="24">
        <v>2618854488.7399998</v>
      </c>
      <c r="L71" s="24">
        <v>-3991188258.5</v>
      </c>
    </row>
    <row r="72" spans="7:12" x14ac:dyDescent="0.2">
      <c r="G72" s="41" t="s">
        <v>143</v>
      </c>
      <c r="H72" s="40">
        <v>0</v>
      </c>
      <c r="I72" s="40">
        <v>0</v>
      </c>
      <c r="J72" s="24">
        <v>12754192674.25</v>
      </c>
      <c r="K72" s="24">
        <v>9554445590.5799999</v>
      </c>
      <c r="L72" s="24">
        <v>-15765567599.719999</v>
      </c>
    </row>
    <row r="73" spans="7:12" x14ac:dyDescent="0.2">
      <c r="G73" s="41" t="s">
        <v>144</v>
      </c>
      <c r="H73" s="40">
        <v>0</v>
      </c>
      <c r="I73" s="40">
        <v>0</v>
      </c>
      <c r="J73" s="24">
        <v>17400611467.450001</v>
      </c>
      <c r="K73" s="24">
        <v>6638211712.0900002</v>
      </c>
      <c r="L73" s="24">
        <v>-17399374894.450001</v>
      </c>
    </row>
    <row r="74" spans="7:12" x14ac:dyDescent="0.2">
      <c r="G74" s="41" t="s">
        <v>145</v>
      </c>
      <c r="H74" s="40">
        <v>0</v>
      </c>
      <c r="I74" s="40">
        <v>0</v>
      </c>
      <c r="J74" s="21"/>
      <c r="K74" s="21"/>
      <c r="L74" s="21"/>
    </row>
    <row r="75" spans="7:12" x14ac:dyDescent="0.2">
      <c r="G75" s="41" t="s">
        <v>146</v>
      </c>
      <c r="H75" s="40">
        <v>0</v>
      </c>
      <c r="I75" s="40">
        <v>0</v>
      </c>
      <c r="J75" s="24">
        <v>-21305098001.709999</v>
      </c>
      <c r="K75" s="24">
        <v>-21830382577.970001</v>
      </c>
      <c r="L75" s="24">
        <v>21128434996.5</v>
      </c>
    </row>
    <row r="76" spans="7:12" x14ac:dyDescent="0.2">
      <c r="G76" s="41" t="s">
        <v>147</v>
      </c>
      <c r="H76" s="40">
        <v>0</v>
      </c>
      <c r="I76" s="40">
        <v>0</v>
      </c>
      <c r="J76" s="21"/>
      <c r="K76" s="21"/>
      <c r="L76" s="21"/>
    </row>
    <row r="77" spans="7:12" x14ac:dyDescent="0.2">
      <c r="G77" s="41" t="s">
        <v>148</v>
      </c>
      <c r="H77" s="40">
        <v>0</v>
      </c>
      <c r="I77" s="40">
        <v>0</v>
      </c>
      <c r="J77" s="21"/>
      <c r="K77" s="21"/>
      <c r="L77" s="21"/>
    </row>
    <row r="78" spans="7:12" x14ac:dyDescent="0.2">
      <c r="G78" s="41" t="s">
        <v>149</v>
      </c>
      <c r="H78" s="40">
        <v>0</v>
      </c>
      <c r="I78" s="40">
        <v>0</v>
      </c>
      <c r="J78" s="21"/>
      <c r="K78" s="21"/>
      <c r="L78" s="21"/>
    </row>
    <row r="79" spans="7:12" x14ac:dyDescent="0.2">
      <c r="G79" s="41" t="s">
        <v>150</v>
      </c>
      <c r="H79" s="40">
        <v>0</v>
      </c>
      <c r="I79" s="40">
        <v>0</v>
      </c>
      <c r="J79" s="24">
        <v>54804039336.709999</v>
      </c>
      <c r="K79" s="24">
        <v>49045908304.309998</v>
      </c>
      <c r="L79" s="24">
        <v>-58792827199.150002</v>
      </c>
    </row>
    <row r="80" spans="7:12" x14ac:dyDescent="0.2">
      <c r="G80" s="41" t="s">
        <v>151</v>
      </c>
      <c r="H80" s="40">
        <v>0</v>
      </c>
      <c r="I80" s="40">
        <v>0</v>
      </c>
      <c r="J80" s="24">
        <v>81274813750.610001</v>
      </c>
      <c r="K80" s="24">
        <v>74519554028.860001</v>
      </c>
      <c r="L80" s="24">
        <v>-84077972612.320007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showGridLines="0" tabSelected="1" topLeftCell="A31" zoomScale="85" zoomScaleNormal="85" workbookViewId="0">
      <selection activeCell="B3" sqref="B3:I84"/>
    </sheetView>
  </sheetViews>
  <sheetFormatPr baseColWidth="10" defaultColWidth="83.83203125" defaultRowHeight="11.25" x14ac:dyDescent="0.2"/>
  <cols>
    <col min="1" max="1" width="1.1640625" style="42" customWidth="1"/>
    <col min="2" max="2" width="98.6640625" style="42" bestFit="1" customWidth="1"/>
    <col min="3" max="3" width="21.6640625" style="106" bestFit="1" customWidth="1"/>
    <col min="4" max="4" width="28.33203125" style="106" bestFit="1" customWidth="1"/>
    <col min="5" max="5" width="10.5" style="42" customWidth="1"/>
    <col min="6" max="6" width="107.6640625" style="42" customWidth="1"/>
    <col min="7" max="8" width="22.5" style="106" bestFit="1" customWidth="1"/>
    <col min="9" max="9" width="7.5" style="42" bestFit="1" customWidth="1"/>
    <col min="10" max="10" width="9.5" style="65" customWidth="1"/>
    <col min="11" max="11" width="2.33203125" style="65" customWidth="1"/>
    <col min="12" max="12" width="11.83203125" style="65" hidden="1" customWidth="1"/>
    <col min="13" max="13" width="4" style="65" hidden="1" customWidth="1"/>
    <col min="14" max="14" width="10.1640625" style="65" hidden="1" customWidth="1"/>
    <col min="15" max="15" width="6" style="65" hidden="1" customWidth="1"/>
    <col min="16" max="16" width="9.83203125" style="65" hidden="1" customWidth="1"/>
    <col min="17" max="19" width="3.6640625" style="65" hidden="1" customWidth="1"/>
    <col min="20" max="20" width="3.5" style="65" hidden="1" customWidth="1"/>
    <col min="21" max="21" width="9.6640625" style="65" hidden="1" customWidth="1"/>
    <col min="22" max="22" width="6" style="65" hidden="1" customWidth="1"/>
    <col min="23" max="24" width="20.1640625" style="65" hidden="1" customWidth="1"/>
    <col min="25" max="25" width="4" style="65" hidden="1" customWidth="1"/>
    <col min="26" max="26" width="1.33203125" style="65" hidden="1" customWidth="1"/>
    <col min="27" max="27" width="8.33203125" style="65" hidden="1" customWidth="1"/>
    <col min="28" max="28" width="83.83203125" style="65" hidden="1" customWidth="1"/>
    <col min="29" max="16384" width="83.83203125" style="42"/>
  </cols>
  <sheetData>
    <row r="1" spans="1:28" s="60" customFormat="1" ht="12.75" hidden="1" x14ac:dyDescent="0.2">
      <c r="A1" s="61" t="s">
        <v>152</v>
      </c>
      <c r="B1" s="62" t="s">
        <v>153</v>
      </c>
      <c r="C1" s="94"/>
      <c r="D1" s="94" t="s">
        <v>154</v>
      </c>
      <c r="E1" s="62"/>
      <c r="F1" s="63" t="s">
        <v>12</v>
      </c>
      <c r="G1" s="94" t="s">
        <v>155</v>
      </c>
      <c r="H1" s="108" t="s">
        <v>156</v>
      </c>
      <c r="I1" s="64" t="s">
        <v>157</v>
      </c>
      <c r="J1" s="47" t="s">
        <v>158</v>
      </c>
      <c r="K1" s="46" t="s">
        <v>159</v>
      </c>
      <c r="L1" s="75">
        <v>43465</v>
      </c>
      <c r="M1" s="47">
        <v>31</v>
      </c>
      <c r="N1" s="47"/>
      <c r="O1" s="47"/>
      <c r="P1" s="47"/>
      <c r="Q1" s="47"/>
      <c r="R1" s="47"/>
      <c r="S1" s="47"/>
      <c r="T1" s="76" t="s">
        <v>156</v>
      </c>
      <c r="U1" s="45" t="s">
        <v>160</v>
      </c>
      <c r="V1" s="45" t="s">
        <v>153</v>
      </c>
      <c r="W1" s="47" t="s">
        <v>161</v>
      </c>
      <c r="X1" s="47" t="s">
        <v>162</v>
      </c>
      <c r="Y1" s="47" t="s">
        <v>156</v>
      </c>
      <c r="Z1" s="47"/>
      <c r="AA1" s="47"/>
      <c r="AB1" s="47"/>
    </row>
    <row r="2" spans="1:28" ht="13.5" thickBot="1" x14ac:dyDescent="0.25">
      <c r="A2" s="44"/>
      <c r="B2" s="45"/>
      <c r="C2" s="95"/>
      <c r="D2" s="95"/>
      <c r="E2" s="45"/>
      <c r="F2" s="46"/>
      <c r="G2" s="95"/>
      <c r="H2" s="109"/>
      <c r="I2" s="47"/>
      <c r="J2" s="47"/>
      <c r="K2" s="46"/>
      <c r="L2" s="75"/>
      <c r="M2" s="47"/>
      <c r="N2" s="47"/>
      <c r="O2" s="47"/>
      <c r="P2" s="47"/>
      <c r="Q2" s="47"/>
      <c r="R2" s="47"/>
      <c r="S2" s="47"/>
      <c r="T2" s="77"/>
      <c r="U2" s="45"/>
      <c r="V2" s="45" t="s">
        <v>153</v>
      </c>
      <c r="W2" s="47"/>
      <c r="X2" s="47"/>
      <c r="Y2" s="47"/>
      <c r="Z2" s="47"/>
      <c r="AA2" s="47"/>
      <c r="AB2" s="47"/>
    </row>
    <row r="3" spans="1:28" ht="18" x14ac:dyDescent="0.25">
      <c r="A3" s="43"/>
      <c r="B3" s="85" t="s">
        <v>163</v>
      </c>
      <c r="C3" s="86"/>
      <c r="D3" s="86"/>
      <c r="E3" s="86"/>
      <c r="F3" s="86"/>
      <c r="G3" s="86"/>
      <c r="H3" s="86"/>
      <c r="I3" s="87"/>
      <c r="J3" s="47"/>
      <c r="K3" s="47"/>
      <c r="L3" s="47" t="s">
        <v>260</v>
      </c>
      <c r="M3" s="47"/>
      <c r="N3" s="45" t="s">
        <v>264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x14ac:dyDescent="0.3">
      <c r="A4" s="43"/>
      <c r="B4" s="88" t="s">
        <v>164</v>
      </c>
      <c r="C4" s="89"/>
      <c r="D4" s="89"/>
      <c r="E4" s="89"/>
      <c r="F4" s="89"/>
      <c r="G4" s="89"/>
      <c r="H4" s="89"/>
      <c r="I4" s="90"/>
      <c r="J4" s="47"/>
      <c r="K4" s="47"/>
      <c r="L4" s="47" t="s">
        <v>254</v>
      </c>
      <c r="M4" s="47"/>
      <c r="N4" s="45" t="s">
        <v>266</v>
      </c>
      <c r="O4" s="47"/>
      <c r="P4" s="47"/>
      <c r="Q4" s="47"/>
      <c r="R4" s="47"/>
      <c r="S4" s="47"/>
      <c r="T4" s="47"/>
      <c r="U4" s="47" t="s">
        <v>165</v>
      </c>
      <c r="V4" s="47" t="s">
        <v>156</v>
      </c>
      <c r="W4" s="47">
        <v>12</v>
      </c>
      <c r="X4" s="47" t="s">
        <v>158</v>
      </c>
      <c r="Y4" s="47">
        <v>1</v>
      </c>
      <c r="Z4" s="47" t="s">
        <v>157</v>
      </c>
      <c r="AA4" s="47"/>
      <c r="AB4" s="47"/>
    </row>
    <row r="5" spans="1:28" ht="12.75" x14ac:dyDescent="0.2">
      <c r="A5" s="43"/>
      <c r="B5" s="91" t="str">
        <f>CONCATENATE("Al"," ",L22," ","de"," ",P6," ","del"," ",O10," ","y"," ","al"," ",L23," ","de"," ",P7," ","del"," ",O11)</f>
        <v>Al 31 de Diciembre del 2023 y al 31 de Diciembre del 2022</v>
      </c>
      <c r="C5" s="92"/>
      <c r="D5" s="92"/>
      <c r="E5" s="92"/>
      <c r="F5" s="92"/>
      <c r="G5" s="92"/>
      <c r="H5" s="92"/>
      <c r="I5" s="93"/>
      <c r="J5" s="47"/>
      <c r="K5" s="47"/>
      <c r="L5" s="47"/>
      <c r="M5" s="47"/>
      <c r="N5" s="45" t="s">
        <v>272</v>
      </c>
      <c r="O5" s="47"/>
      <c r="P5" s="47"/>
      <c r="Q5" s="47"/>
      <c r="R5" s="47"/>
      <c r="S5" s="47"/>
      <c r="T5" s="47"/>
      <c r="U5" s="47" t="s">
        <v>166</v>
      </c>
      <c r="V5" s="47" t="s">
        <v>156</v>
      </c>
      <c r="W5" s="47">
        <v>12</v>
      </c>
      <c r="X5" s="47" t="s">
        <v>158</v>
      </c>
      <c r="Y5" s="47">
        <v>2</v>
      </c>
      <c r="Z5" s="47" t="s">
        <v>167</v>
      </c>
      <c r="AA5" s="47"/>
      <c r="AB5" s="47"/>
    </row>
    <row r="6" spans="1:28" ht="15.75" x14ac:dyDescent="0.2">
      <c r="A6" s="43"/>
      <c r="B6" s="82" t="s">
        <v>262</v>
      </c>
      <c r="C6" s="83"/>
      <c r="D6" s="83"/>
      <c r="E6" s="83"/>
      <c r="F6" s="83"/>
      <c r="G6" s="83"/>
      <c r="H6" s="83"/>
      <c r="I6" s="84"/>
      <c r="J6" s="47"/>
      <c r="K6" s="47"/>
      <c r="L6" s="47" t="s">
        <v>253</v>
      </c>
      <c r="M6" s="47"/>
      <c r="N6" s="47" t="str">
        <f>MID(N3,2,2)</f>
        <v>12</v>
      </c>
      <c r="O6" s="47">
        <f t="shared" ref="O6:O11" si="0">VALUE(N6)</f>
        <v>12</v>
      </c>
      <c r="P6" s="47" t="str">
        <f>VLOOKUP(O6,$S$7:$T$22,2,0)</f>
        <v>Diciembre</v>
      </c>
      <c r="Q6" s="47"/>
      <c r="R6" s="47"/>
      <c r="S6" s="47"/>
      <c r="T6" s="47"/>
      <c r="U6" s="47" t="str">
        <f>MID(N4,2,2)</f>
        <v>12</v>
      </c>
      <c r="V6" s="47"/>
      <c r="W6" s="47"/>
      <c r="X6" s="47"/>
      <c r="Y6" s="47">
        <v>4</v>
      </c>
      <c r="Z6" s="47" t="s">
        <v>169</v>
      </c>
      <c r="AA6" s="47"/>
      <c r="AB6" s="47"/>
    </row>
    <row r="7" spans="1:28" ht="13.5" thickBot="1" x14ac:dyDescent="0.25">
      <c r="A7" s="43"/>
      <c r="B7" s="80"/>
      <c r="C7" s="81"/>
      <c r="D7" s="81"/>
      <c r="E7" s="81"/>
      <c r="F7" s="81"/>
      <c r="G7" s="81"/>
      <c r="H7" s="81"/>
      <c r="I7" s="79"/>
      <c r="J7" s="47"/>
      <c r="K7" s="47"/>
      <c r="L7" s="47" t="s">
        <v>254</v>
      </c>
      <c r="M7" s="47"/>
      <c r="N7" s="47" t="str">
        <f>MID(N4,2,2)</f>
        <v>12</v>
      </c>
      <c r="O7" s="47">
        <f t="shared" si="0"/>
        <v>12</v>
      </c>
      <c r="P7" s="47" t="str">
        <f>VLOOKUP(O7,$S$7:$T$22,2,0)</f>
        <v>Diciembre</v>
      </c>
      <c r="Q7" s="47"/>
      <c r="R7" s="47"/>
      <c r="S7" s="47">
        <f>VALUE(1)</f>
        <v>1</v>
      </c>
      <c r="T7" s="47" t="s">
        <v>157</v>
      </c>
      <c r="U7" s="47" t="str">
        <f>MID(U4,2,2)</f>
        <v>ct</v>
      </c>
      <c r="V7" s="47"/>
      <c r="W7" s="47"/>
      <c r="X7" s="47"/>
      <c r="Y7" s="47">
        <v>5</v>
      </c>
      <c r="Z7" s="47" t="s">
        <v>170</v>
      </c>
      <c r="AA7" s="47"/>
      <c r="AB7" s="47"/>
    </row>
    <row r="8" spans="1:28" ht="12.75" x14ac:dyDescent="0.2">
      <c r="A8" s="43"/>
      <c r="B8" s="66" t="s">
        <v>171</v>
      </c>
      <c r="C8" s="96" t="s">
        <v>273</v>
      </c>
      <c r="D8" s="96" t="s">
        <v>274</v>
      </c>
      <c r="E8" s="67"/>
      <c r="F8" s="68" t="s">
        <v>171</v>
      </c>
      <c r="G8" s="96" t="s">
        <v>273</v>
      </c>
      <c r="H8" s="110" t="s">
        <v>274</v>
      </c>
      <c r="I8" s="48"/>
      <c r="J8" s="47"/>
      <c r="K8" s="47"/>
      <c r="L8" s="47" t="s">
        <v>255</v>
      </c>
      <c r="M8" s="47"/>
      <c r="N8" s="47" t="str">
        <f>MID(N5,1,2)</f>
        <v>12</v>
      </c>
      <c r="O8" s="47">
        <f t="shared" si="0"/>
        <v>12</v>
      </c>
      <c r="Q8" s="47"/>
      <c r="R8" s="47"/>
      <c r="S8" s="47">
        <f>VALUE(2)</f>
        <v>2</v>
      </c>
      <c r="T8" s="47" t="s">
        <v>167</v>
      </c>
      <c r="U8" s="47" t="str">
        <f>MID(U5,1,2)</f>
        <v>An</v>
      </c>
      <c r="V8" s="47"/>
      <c r="W8" s="47"/>
      <c r="X8" s="47"/>
      <c r="Y8" s="47">
        <v>6</v>
      </c>
      <c r="Z8" s="47" t="s">
        <v>172</v>
      </c>
      <c r="AA8" s="47"/>
      <c r="AB8" s="47"/>
    </row>
    <row r="9" spans="1:28" ht="12.75" x14ac:dyDescent="0.2">
      <c r="A9" s="43"/>
      <c r="B9" s="69" t="s">
        <v>173</v>
      </c>
      <c r="C9" s="97"/>
      <c r="D9" s="97"/>
      <c r="E9" s="70"/>
      <c r="F9" s="71" t="s">
        <v>174</v>
      </c>
      <c r="G9" s="97"/>
      <c r="H9" s="102"/>
      <c r="I9" s="49"/>
      <c r="J9" s="47"/>
      <c r="K9" s="47"/>
      <c r="L9" s="47" t="s">
        <v>256</v>
      </c>
      <c r="M9" s="47"/>
      <c r="N9" s="47" t="str">
        <f>MID(N5,4,2)</f>
        <v>05</v>
      </c>
      <c r="O9" s="47">
        <f t="shared" si="0"/>
        <v>5</v>
      </c>
      <c r="P9" s="65" t="str">
        <f>VLOOKUP(O9,S7:T18,2,0)</f>
        <v>Mayo</v>
      </c>
      <c r="Q9" s="47"/>
      <c r="R9" s="47"/>
      <c r="S9" s="47">
        <f>VALUE(3)</f>
        <v>3</v>
      </c>
      <c r="T9" s="47" t="s">
        <v>168</v>
      </c>
      <c r="U9" s="47" t="str">
        <f>MID(U5,4,2)</f>
        <v>er</v>
      </c>
      <c r="V9" s="47"/>
      <c r="W9" s="47"/>
      <c r="X9" s="47"/>
      <c r="Y9" s="47">
        <v>7</v>
      </c>
      <c r="Z9" s="47" t="s">
        <v>175</v>
      </c>
      <c r="AA9" s="47"/>
      <c r="AB9" s="47"/>
    </row>
    <row r="10" spans="1:28" ht="12.75" x14ac:dyDescent="0.2">
      <c r="A10" s="43"/>
      <c r="B10" s="72" t="s">
        <v>176</v>
      </c>
      <c r="C10" s="98"/>
      <c r="D10" s="104"/>
      <c r="E10" s="51"/>
      <c r="F10" s="71" t="s">
        <v>177</v>
      </c>
      <c r="G10" s="104"/>
      <c r="H10" s="104"/>
      <c r="I10" s="49"/>
      <c r="J10" s="47"/>
      <c r="K10" s="47"/>
      <c r="L10" s="47" t="s">
        <v>257</v>
      </c>
      <c r="M10" s="47"/>
      <c r="N10" s="47" t="str">
        <f>MID(N3,5,4)</f>
        <v>2023</v>
      </c>
      <c r="O10" s="47">
        <f t="shared" si="0"/>
        <v>2023</v>
      </c>
      <c r="Q10" s="47"/>
      <c r="R10" s="47"/>
      <c r="S10" s="47">
        <f>VALUE(4)</f>
        <v>4</v>
      </c>
      <c r="T10" s="47" t="s">
        <v>169</v>
      </c>
      <c r="U10" s="47" t="str">
        <f>MID(U5,7,4)</f>
        <v>or</v>
      </c>
      <c r="V10" s="47"/>
      <c r="W10" s="47"/>
      <c r="X10" s="47"/>
      <c r="Y10" s="47">
        <v>8</v>
      </c>
      <c r="Z10" s="47" t="s">
        <v>178</v>
      </c>
      <c r="AA10" s="47"/>
      <c r="AB10" s="47"/>
    </row>
    <row r="11" spans="1:28" ht="12.75" x14ac:dyDescent="0.2">
      <c r="A11" s="43"/>
      <c r="B11" s="74" t="s">
        <v>179</v>
      </c>
      <c r="C11" s="99">
        <v>2697592194.3099999</v>
      </c>
      <c r="D11" s="99">
        <v>1107353894.46</v>
      </c>
      <c r="E11" s="53"/>
      <c r="F11" s="71" t="s">
        <v>180</v>
      </c>
      <c r="G11" s="101">
        <v>4289743046.9499993</v>
      </c>
      <c r="H11" s="101">
        <v>4262702981.4600005</v>
      </c>
      <c r="I11" s="49"/>
      <c r="J11" s="47"/>
      <c r="K11" s="47"/>
      <c r="L11" s="47"/>
      <c r="M11" s="47"/>
      <c r="N11" s="47" t="str">
        <f>MID(N4,5,4)</f>
        <v>2022</v>
      </c>
      <c r="O11" s="47">
        <f t="shared" si="0"/>
        <v>2022</v>
      </c>
      <c r="Q11" s="47"/>
      <c r="R11" s="47"/>
      <c r="S11" s="47">
        <f>VALUE(5)</f>
        <v>5</v>
      </c>
      <c r="T11" s="47" t="s">
        <v>170</v>
      </c>
      <c r="U11" s="47"/>
      <c r="V11" s="47"/>
      <c r="W11" s="47"/>
      <c r="X11" s="47"/>
      <c r="Y11" s="47">
        <v>9</v>
      </c>
      <c r="Z11" s="47" t="s">
        <v>181</v>
      </c>
      <c r="AA11" s="47"/>
      <c r="AB11" s="47"/>
    </row>
    <row r="12" spans="1:28" ht="12.75" x14ac:dyDescent="0.2">
      <c r="A12" s="43"/>
      <c r="B12" s="52" t="s">
        <v>38</v>
      </c>
      <c r="C12" s="100">
        <v>654951530.98000002</v>
      </c>
      <c r="D12" s="100">
        <v>371428173.56</v>
      </c>
      <c r="E12" s="50"/>
      <c r="F12" s="51" t="s">
        <v>90</v>
      </c>
      <c r="G12" s="102">
        <v>1314081573.49</v>
      </c>
      <c r="H12" s="102">
        <v>763281389.89999998</v>
      </c>
      <c r="I12" s="49"/>
      <c r="J12" s="47"/>
      <c r="K12" s="47"/>
      <c r="L12" s="47"/>
      <c r="M12" s="47"/>
      <c r="N12" s="47"/>
      <c r="O12" s="47"/>
      <c r="Q12" s="47"/>
      <c r="R12" s="47"/>
      <c r="S12" s="47">
        <f>VALUE(6)</f>
        <v>6</v>
      </c>
      <c r="T12" s="47" t="s">
        <v>172</v>
      </c>
      <c r="U12" s="47"/>
      <c r="V12" s="47"/>
      <c r="W12" s="47"/>
      <c r="X12" s="47"/>
      <c r="Y12" s="47">
        <v>10</v>
      </c>
      <c r="Z12" s="47" t="s">
        <v>182</v>
      </c>
      <c r="AA12" s="47"/>
      <c r="AB12" s="47"/>
    </row>
    <row r="13" spans="1:28" ht="12.75" x14ac:dyDescent="0.2">
      <c r="A13" s="43"/>
      <c r="B13" s="52" t="s">
        <v>39</v>
      </c>
      <c r="C13" s="100">
        <v>53698553.210000001</v>
      </c>
      <c r="D13" s="100">
        <v>43441587.810000002</v>
      </c>
      <c r="E13" s="50"/>
      <c r="F13" s="51" t="s">
        <v>91</v>
      </c>
      <c r="G13" s="102">
        <v>933595866.36000001</v>
      </c>
      <c r="H13" s="102">
        <v>1323222562.3499999</v>
      </c>
      <c r="I13" s="49"/>
      <c r="J13" s="47"/>
      <c r="K13" s="47"/>
      <c r="L13" s="47" t="s">
        <v>258</v>
      </c>
      <c r="M13" s="47"/>
      <c r="N13" s="47" t="str">
        <f>MID(N4,5,4)</f>
        <v>2022</v>
      </c>
      <c r="O13" s="47"/>
      <c r="Q13" s="47"/>
      <c r="R13" s="47"/>
      <c r="S13" s="47">
        <f>VALUE(7)</f>
        <v>7</v>
      </c>
      <c r="T13" s="47" t="s">
        <v>175</v>
      </c>
      <c r="U13" s="47" t="str">
        <f>MID(U4,5,4)</f>
        <v>al</v>
      </c>
      <c r="V13" s="47"/>
      <c r="W13" s="47"/>
      <c r="X13" s="47"/>
      <c r="Y13" s="47">
        <v>11</v>
      </c>
      <c r="Z13" s="47" t="s">
        <v>183</v>
      </c>
      <c r="AA13" s="47"/>
      <c r="AB13" s="47"/>
    </row>
    <row r="14" spans="1:28" ht="12.75" x14ac:dyDescent="0.2">
      <c r="A14" s="43"/>
      <c r="B14" s="52" t="s">
        <v>40</v>
      </c>
      <c r="C14" s="100">
        <v>0</v>
      </c>
      <c r="D14" s="100">
        <v>0</v>
      </c>
      <c r="E14" s="50"/>
      <c r="F14" s="51" t="s">
        <v>184</v>
      </c>
      <c r="G14" s="102">
        <v>916836509.72000003</v>
      </c>
      <c r="H14" s="102">
        <v>271458704.29000002</v>
      </c>
      <c r="I14" s="49"/>
      <c r="J14" s="47"/>
      <c r="K14" s="47"/>
      <c r="L14" s="47" t="s">
        <v>259</v>
      </c>
      <c r="M14" s="47"/>
      <c r="N14" s="47" t="str">
        <f>MID(N3,5,4)</f>
        <v>2023</v>
      </c>
      <c r="O14" s="47"/>
      <c r="Q14" s="47"/>
      <c r="R14" s="47"/>
      <c r="S14" s="47">
        <f>VALUE(8)</f>
        <v>8</v>
      </c>
      <c r="T14" s="47" t="s">
        <v>178</v>
      </c>
      <c r="U14" s="47" t="str">
        <f>MID(U3,5,4)</f>
        <v/>
      </c>
      <c r="V14" s="47"/>
      <c r="W14" s="47"/>
      <c r="X14" s="47"/>
      <c r="Y14" s="47">
        <v>12</v>
      </c>
      <c r="Z14" s="47" t="s">
        <v>158</v>
      </c>
      <c r="AA14" s="47"/>
      <c r="AB14" s="47"/>
    </row>
    <row r="15" spans="1:28" ht="12.75" x14ac:dyDescent="0.2">
      <c r="A15" s="43"/>
      <c r="B15" s="52" t="s">
        <v>41</v>
      </c>
      <c r="C15" s="100">
        <v>356184486</v>
      </c>
      <c r="D15" s="100">
        <v>236503752</v>
      </c>
      <c r="E15" s="50"/>
      <c r="F15" s="51" t="s">
        <v>185</v>
      </c>
      <c r="G15" s="102">
        <v>70994319.849999994</v>
      </c>
      <c r="H15" s="102">
        <v>69633578.840000004</v>
      </c>
      <c r="I15" s="49"/>
      <c r="J15" s="47"/>
      <c r="K15" s="47"/>
      <c r="L15" s="47"/>
      <c r="M15" s="47"/>
      <c r="N15" s="47"/>
      <c r="O15" s="47"/>
      <c r="Q15" s="47"/>
      <c r="R15" s="47"/>
      <c r="S15" s="47">
        <f>VALUE(9)</f>
        <v>9</v>
      </c>
      <c r="T15" s="47" t="s">
        <v>181</v>
      </c>
      <c r="U15" s="47"/>
      <c r="V15" s="47"/>
      <c r="W15" s="47"/>
      <c r="X15" s="47"/>
      <c r="Y15" s="47"/>
      <c r="Z15" s="47"/>
      <c r="AA15" s="47"/>
      <c r="AB15" s="47"/>
    </row>
    <row r="16" spans="1:28" ht="12.75" x14ac:dyDescent="0.2">
      <c r="B16" s="52" t="s">
        <v>42</v>
      </c>
      <c r="C16" s="100">
        <v>1632728618.1199999</v>
      </c>
      <c r="D16" s="100">
        <v>455951375.08999997</v>
      </c>
      <c r="E16" s="50"/>
      <c r="F16" s="51" t="s">
        <v>94</v>
      </c>
      <c r="G16" s="102">
        <v>975442829.03999996</v>
      </c>
      <c r="H16" s="102">
        <v>675085793.71000004</v>
      </c>
      <c r="I16" s="49"/>
      <c r="L16" s="65" t="str">
        <f>CONCATENATE("01/",IF(OR(N6="13",N6="14",N6="15",N6="16"),12,N6),"/",N14)</f>
        <v>01/12/2023</v>
      </c>
      <c r="N16" s="65" t="str">
        <f>CONCATENATE("01/",P6,"/",P14)</f>
        <v>01/Diciembre/</v>
      </c>
      <c r="Q16" s="47"/>
      <c r="R16" s="47"/>
      <c r="S16" s="47">
        <f>VALUE(10)</f>
        <v>10</v>
      </c>
      <c r="T16" s="47" t="s">
        <v>182</v>
      </c>
    </row>
    <row r="17" spans="2:20" ht="12.75" x14ac:dyDescent="0.2">
      <c r="B17" s="58" t="s">
        <v>186</v>
      </c>
      <c r="C17" s="100">
        <v>0</v>
      </c>
      <c r="D17" s="100">
        <v>0</v>
      </c>
      <c r="E17" s="50"/>
      <c r="F17" s="59" t="s">
        <v>187</v>
      </c>
      <c r="G17" s="102">
        <v>3538321.27</v>
      </c>
      <c r="H17" s="102">
        <v>24642809.010000002</v>
      </c>
      <c r="I17" s="49"/>
      <c r="L17" s="78">
        <f>EOMONTH(L16,0)</f>
        <v>45291</v>
      </c>
      <c r="N17" s="78" t="e">
        <f>EOMONTH(N16,0)</f>
        <v>#VALUE!</v>
      </c>
      <c r="Q17" s="47"/>
      <c r="R17" s="47"/>
      <c r="S17" s="47">
        <f>VALUE(11)</f>
        <v>11</v>
      </c>
      <c r="T17" s="47" t="s">
        <v>183</v>
      </c>
    </row>
    <row r="18" spans="2:20" ht="12.75" x14ac:dyDescent="0.2">
      <c r="B18" s="52" t="s">
        <v>44</v>
      </c>
      <c r="C18" s="100">
        <v>29006</v>
      </c>
      <c r="D18" s="100">
        <v>29006</v>
      </c>
      <c r="E18" s="50"/>
      <c r="F18" s="51" t="s">
        <v>96</v>
      </c>
      <c r="G18" s="102">
        <v>3925567</v>
      </c>
      <c r="H18" s="102">
        <v>1130658995.52</v>
      </c>
      <c r="I18" s="49"/>
      <c r="L18" s="78"/>
      <c r="Q18" s="47"/>
      <c r="R18" s="47"/>
      <c r="S18" s="47">
        <f>VALUE(12)</f>
        <v>12</v>
      </c>
      <c r="T18" s="47" t="s">
        <v>158</v>
      </c>
    </row>
    <row r="19" spans="2:20" ht="12.75" x14ac:dyDescent="0.2">
      <c r="B19" s="74" t="s">
        <v>188</v>
      </c>
      <c r="C19" s="99">
        <v>1332014663.8499999</v>
      </c>
      <c r="D19" s="99">
        <v>835077205.38000011</v>
      </c>
      <c r="E19" s="50"/>
      <c r="F19" s="51" t="s">
        <v>189</v>
      </c>
      <c r="G19" s="102">
        <v>591776.97</v>
      </c>
      <c r="H19" s="102">
        <v>146326.69</v>
      </c>
      <c r="I19" s="49"/>
      <c r="L19" s="65" t="str">
        <f>CONCATENATE("01/",IF(OR(N7="13",N7="14",N7="15",N7="16"),"12",N7),"/",N13)</f>
        <v>01/12/2022</v>
      </c>
      <c r="S19" s="47">
        <v>13</v>
      </c>
      <c r="T19" s="47" t="s">
        <v>158</v>
      </c>
    </row>
    <row r="20" spans="2:20" ht="12.75" x14ac:dyDescent="0.2">
      <c r="B20" s="52" t="s">
        <v>46</v>
      </c>
      <c r="C20" s="100">
        <v>0</v>
      </c>
      <c r="D20" s="100">
        <v>0</v>
      </c>
      <c r="E20" s="50"/>
      <c r="F20" s="51" t="s">
        <v>98</v>
      </c>
      <c r="G20" s="102">
        <v>70736283.25</v>
      </c>
      <c r="H20" s="102">
        <v>4572821.1500000004</v>
      </c>
      <c r="I20" s="49"/>
      <c r="L20" s="78">
        <f>EOMONTH(L19,0)</f>
        <v>44926</v>
      </c>
      <c r="S20" s="47">
        <v>14</v>
      </c>
      <c r="T20" s="47" t="s">
        <v>158</v>
      </c>
    </row>
    <row r="21" spans="2:20" ht="12.75" x14ac:dyDescent="0.2">
      <c r="B21" s="52" t="s">
        <v>47</v>
      </c>
      <c r="C21" s="100">
        <v>39501.97</v>
      </c>
      <c r="D21" s="100">
        <v>39490.47</v>
      </c>
      <c r="E21" s="50"/>
      <c r="F21" s="71" t="s">
        <v>190</v>
      </c>
      <c r="G21" s="101">
        <v>233333340</v>
      </c>
      <c r="H21" s="101">
        <v>500000000</v>
      </c>
      <c r="I21" s="49"/>
      <c r="S21" s="47">
        <v>15</v>
      </c>
      <c r="T21" s="47" t="s">
        <v>158</v>
      </c>
    </row>
    <row r="22" spans="2:20" ht="12.75" x14ac:dyDescent="0.2">
      <c r="B22" s="52" t="s">
        <v>48</v>
      </c>
      <c r="C22" s="100">
        <v>528200041.80000001</v>
      </c>
      <c r="D22" s="100">
        <v>62918185.780000001</v>
      </c>
      <c r="E22" s="50"/>
      <c r="F22" s="51" t="s">
        <v>100</v>
      </c>
      <c r="G22" s="102">
        <v>233333340</v>
      </c>
      <c r="H22" s="102">
        <v>500000000</v>
      </c>
      <c r="I22" s="49"/>
      <c r="L22" s="65" t="str">
        <f>TEXT(L17,"dd")</f>
        <v>31</v>
      </c>
      <c r="N22" s="65" t="e">
        <f>TEXT(N17,"dd")</f>
        <v>#VALUE!</v>
      </c>
      <c r="S22" s="47">
        <v>16</v>
      </c>
      <c r="T22" s="47" t="s">
        <v>158</v>
      </c>
    </row>
    <row r="23" spans="2:20" ht="12.75" x14ac:dyDescent="0.2">
      <c r="B23" s="52" t="s">
        <v>49</v>
      </c>
      <c r="C23" s="100">
        <v>70695.61</v>
      </c>
      <c r="D23" s="100">
        <v>7313.36</v>
      </c>
      <c r="E23" s="50"/>
      <c r="F23" s="51" t="s">
        <v>191</v>
      </c>
      <c r="G23" s="102">
        <v>0</v>
      </c>
      <c r="H23" s="102">
        <v>0</v>
      </c>
      <c r="I23" s="49"/>
      <c r="L23" s="65" t="str">
        <f>TEXT(L20,"dd")</f>
        <v>31</v>
      </c>
    </row>
    <row r="24" spans="2:20" ht="12.75" x14ac:dyDescent="0.2">
      <c r="B24" s="52" t="s">
        <v>50</v>
      </c>
      <c r="C24" s="100">
        <v>53103036.469999999</v>
      </c>
      <c r="D24" s="100">
        <v>39637222.780000001</v>
      </c>
      <c r="E24" s="50"/>
      <c r="F24" s="51" t="s">
        <v>102</v>
      </c>
      <c r="G24" s="102">
        <v>0</v>
      </c>
      <c r="H24" s="102">
        <v>0</v>
      </c>
      <c r="I24" s="49"/>
    </row>
    <row r="25" spans="2:20" ht="12.75" x14ac:dyDescent="0.2">
      <c r="B25" s="52" t="s">
        <v>51</v>
      </c>
      <c r="C25" s="100">
        <v>28935986.23</v>
      </c>
      <c r="D25" s="100">
        <v>47996401.299999997</v>
      </c>
      <c r="E25" s="50"/>
      <c r="F25" s="71" t="s">
        <v>192</v>
      </c>
      <c r="G25" s="101">
        <v>127482353.45</v>
      </c>
      <c r="H25" s="101">
        <v>791373313.82000005</v>
      </c>
      <c r="I25" s="49"/>
      <c r="L25" s="65" t="str">
        <f>CONCATENATE("Al"," ",L22," ","de"," ",P6," ","del"," ",O10," ","y"," ","al"," ",L23," ","de"," ",P7," ","del"," ",O11)</f>
        <v>Al 31 de Diciembre del 2023 y al 31 de Diciembre del 2022</v>
      </c>
    </row>
    <row r="26" spans="2:20" ht="12.75" x14ac:dyDescent="0.2">
      <c r="B26" s="52" t="s">
        <v>193</v>
      </c>
      <c r="C26" s="100">
        <v>721665401.76999998</v>
      </c>
      <c r="D26" s="100">
        <v>684478591.69000006</v>
      </c>
      <c r="E26" s="50"/>
      <c r="F26" s="51" t="s">
        <v>104</v>
      </c>
      <c r="G26" s="102">
        <v>127482353.45</v>
      </c>
      <c r="H26" s="102">
        <v>791373313.82000005</v>
      </c>
      <c r="I26" s="49"/>
      <c r="L26" s="65" t="str">
        <f>CONCATENATE("Al"," ",L22," ","de"," ",P7," ","del"," ",O11," ","y"," ","al"," ",L22," ","de"," ",P6," ","del"," ",O10)</f>
        <v>Al 31 de Diciembre del 2022 y al 31 de Diciembre del 2023</v>
      </c>
    </row>
    <row r="27" spans="2:20" ht="12.75" x14ac:dyDescent="0.2">
      <c r="B27" s="72" t="s">
        <v>194</v>
      </c>
      <c r="C27" s="99">
        <v>366264146.16000003</v>
      </c>
      <c r="D27" s="99">
        <v>281843166.63</v>
      </c>
      <c r="E27" s="50"/>
      <c r="F27" s="51" t="s">
        <v>105</v>
      </c>
      <c r="G27" s="102">
        <v>0</v>
      </c>
      <c r="H27" s="102">
        <v>0</v>
      </c>
      <c r="I27" s="49"/>
    </row>
    <row r="28" spans="2:20" ht="12.75" x14ac:dyDescent="0.2">
      <c r="B28" s="58" t="s">
        <v>195</v>
      </c>
      <c r="C28" s="100">
        <v>0</v>
      </c>
      <c r="D28" s="100">
        <v>0</v>
      </c>
      <c r="E28" s="50"/>
      <c r="F28" s="71" t="s">
        <v>196</v>
      </c>
      <c r="G28" s="101">
        <v>0</v>
      </c>
      <c r="H28" s="101">
        <v>0</v>
      </c>
      <c r="I28" s="49"/>
    </row>
    <row r="29" spans="2:20" ht="12.75" x14ac:dyDescent="0.2">
      <c r="B29" s="52" t="s">
        <v>197</v>
      </c>
      <c r="C29" s="100">
        <v>0</v>
      </c>
      <c r="D29" s="100">
        <v>0</v>
      </c>
      <c r="E29" s="50"/>
      <c r="F29" s="71" t="s">
        <v>198</v>
      </c>
      <c r="G29" s="101">
        <v>0</v>
      </c>
      <c r="H29" s="101">
        <v>0</v>
      </c>
      <c r="I29" s="49"/>
    </row>
    <row r="30" spans="2:20" ht="12.75" x14ac:dyDescent="0.2">
      <c r="B30" s="52" t="s">
        <v>199</v>
      </c>
      <c r="C30" s="100">
        <v>0</v>
      </c>
      <c r="D30" s="100">
        <v>0</v>
      </c>
      <c r="E30" s="50"/>
      <c r="F30" s="51" t="s">
        <v>108</v>
      </c>
      <c r="G30" s="102">
        <v>0</v>
      </c>
      <c r="H30" s="102">
        <v>0</v>
      </c>
      <c r="I30" s="49"/>
    </row>
    <row r="31" spans="2:20" ht="12.75" x14ac:dyDescent="0.2">
      <c r="B31" s="52" t="s">
        <v>200</v>
      </c>
      <c r="C31" s="100">
        <v>366264146.16000003</v>
      </c>
      <c r="D31" s="100">
        <v>281843166.63</v>
      </c>
      <c r="E31" s="50"/>
      <c r="F31" s="51" t="s">
        <v>109</v>
      </c>
      <c r="G31" s="102">
        <v>0</v>
      </c>
      <c r="H31" s="102">
        <v>0</v>
      </c>
      <c r="I31" s="49"/>
    </row>
    <row r="32" spans="2:20" ht="12.75" x14ac:dyDescent="0.2">
      <c r="B32" s="52" t="s">
        <v>201</v>
      </c>
      <c r="C32" s="100">
        <v>0</v>
      </c>
      <c r="D32" s="100">
        <v>0</v>
      </c>
      <c r="E32" s="50"/>
      <c r="F32" s="51" t="s">
        <v>110</v>
      </c>
      <c r="G32" s="102">
        <v>0</v>
      </c>
      <c r="H32" s="102">
        <v>0</v>
      </c>
      <c r="I32" s="49"/>
    </row>
    <row r="33" spans="2:9" ht="12.75" x14ac:dyDescent="0.2">
      <c r="B33" s="72" t="s">
        <v>202</v>
      </c>
      <c r="C33" s="99">
        <v>0</v>
      </c>
      <c r="D33" s="99">
        <v>0</v>
      </c>
      <c r="E33" s="50"/>
      <c r="F33" s="71" t="s">
        <v>203</v>
      </c>
      <c r="G33" s="101">
        <v>223340013.91</v>
      </c>
      <c r="H33" s="101">
        <v>225281522.38</v>
      </c>
      <c r="I33" s="49"/>
    </row>
    <row r="34" spans="2:9" ht="12.75" x14ac:dyDescent="0.2">
      <c r="B34" s="52" t="s">
        <v>60</v>
      </c>
      <c r="C34" s="100">
        <v>0</v>
      </c>
      <c r="D34" s="100">
        <v>0</v>
      </c>
      <c r="E34" s="50"/>
      <c r="F34" s="51" t="s">
        <v>112</v>
      </c>
      <c r="G34" s="102">
        <v>14829780.58</v>
      </c>
      <c r="H34" s="102">
        <v>14320247.58</v>
      </c>
      <c r="I34" s="49"/>
    </row>
    <row r="35" spans="2:9" ht="12.75" x14ac:dyDescent="0.2">
      <c r="B35" s="52" t="s">
        <v>61</v>
      </c>
      <c r="C35" s="100">
        <v>0</v>
      </c>
      <c r="D35" s="100">
        <v>0</v>
      </c>
      <c r="E35" s="50"/>
      <c r="F35" s="51" t="s">
        <v>113</v>
      </c>
      <c r="G35" s="102">
        <v>208510233.33000001</v>
      </c>
      <c r="H35" s="102">
        <v>210961274.80000001</v>
      </c>
      <c r="I35" s="49"/>
    </row>
    <row r="36" spans="2:9" ht="12.75" x14ac:dyDescent="0.2">
      <c r="B36" s="52" t="s">
        <v>62</v>
      </c>
      <c r="C36" s="100">
        <v>0</v>
      </c>
      <c r="D36" s="100">
        <v>0</v>
      </c>
      <c r="E36" s="50"/>
      <c r="F36" s="51" t="s">
        <v>114</v>
      </c>
      <c r="G36" s="102">
        <v>0</v>
      </c>
      <c r="H36" s="102">
        <v>0</v>
      </c>
      <c r="I36" s="49"/>
    </row>
    <row r="37" spans="2:9" ht="12.75" x14ac:dyDescent="0.2">
      <c r="B37" s="52" t="s">
        <v>204</v>
      </c>
      <c r="C37" s="100">
        <v>0</v>
      </c>
      <c r="D37" s="100">
        <v>0</v>
      </c>
      <c r="E37" s="50"/>
      <c r="F37" s="51" t="s">
        <v>205</v>
      </c>
      <c r="G37" s="102">
        <v>0</v>
      </c>
      <c r="H37" s="102">
        <v>0</v>
      </c>
      <c r="I37" s="49"/>
    </row>
    <row r="38" spans="2:9" ht="12.75" x14ac:dyDescent="0.2">
      <c r="B38" s="52" t="s">
        <v>64</v>
      </c>
      <c r="C38" s="100">
        <v>0</v>
      </c>
      <c r="D38" s="100">
        <v>0</v>
      </c>
      <c r="E38" s="50"/>
      <c r="F38" s="51" t="s">
        <v>206</v>
      </c>
      <c r="G38" s="102">
        <v>0</v>
      </c>
      <c r="H38" s="102">
        <v>0</v>
      </c>
      <c r="I38" s="49"/>
    </row>
    <row r="39" spans="2:9" ht="12.75" x14ac:dyDescent="0.2">
      <c r="B39" s="72" t="s">
        <v>207</v>
      </c>
      <c r="C39" s="99">
        <v>486820.21</v>
      </c>
      <c r="D39" s="99">
        <v>578456.49</v>
      </c>
      <c r="E39" s="50"/>
      <c r="F39" s="51" t="s">
        <v>117</v>
      </c>
      <c r="G39" s="102">
        <v>0</v>
      </c>
      <c r="H39" s="102">
        <v>0</v>
      </c>
      <c r="I39" s="49"/>
    </row>
    <row r="40" spans="2:9" ht="12.75" x14ac:dyDescent="0.2">
      <c r="B40" s="72" t="s">
        <v>208</v>
      </c>
      <c r="C40" s="101">
        <v>0</v>
      </c>
      <c r="D40" s="101">
        <v>0</v>
      </c>
      <c r="E40" s="50"/>
      <c r="F40" s="71" t="s">
        <v>209</v>
      </c>
      <c r="G40" s="101">
        <v>0</v>
      </c>
      <c r="H40" s="101">
        <v>0</v>
      </c>
      <c r="I40" s="49"/>
    </row>
    <row r="41" spans="2:9" ht="12.75" x14ac:dyDescent="0.2">
      <c r="B41" s="52" t="s">
        <v>210</v>
      </c>
      <c r="C41" s="102">
        <v>0</v>
      </c>
      <c r="D41" s="102">
        <v>0</v>
      </c>
      <c r="E41" s="50"/>
      <c r="F41" s="51" t="s">
        <v>119</v>
      </c>
      <c r="G41" s="102">
        <v>0</v>
      </c>
      <c r="H41" s="102">
        <v>0</v>
      </c>
      <c r="I41" s="49"/>
    </row>
    <row r="42" spans="2:9" ht="12.75" x14ac:dyDescent="0.2">
      <c r="B42" s="52" t="s">
        <v>68</v>
      </c>
      <c r="C42" s="102">
        <v>0</v>
      </c>
      <c r="D42" s="102">
        <v>0</v>
      </c>
      <c r="E42" s="50"/>
      <c r="F42" s="51" t="s">
        <v>120</v>
      </c>
      <c r="G42" s="102">
        <v>0</v>
      </c>
      <c r="H42" s="102">
        <v>0</v>
      </c>
      <c r="I42" s="49"/>
    </row>
    <row r="43" spans="2:9" ht="12.75" x14ac:dyDescent="0.2">
      <c r="B43" s="72" t="s">
        <v>211</v>
      </c>
      <c r="C43" s="101">
        <v>0</v>
      </c>
      <c r="D43" s="101">
        <v>0</v>
      </c>
      <c r="E43" s="50"/>
      <c r="F43" s="51" t="s">
        <v>121</v>
      </c>
      <c r="G43" s="102">
        <v>0</v>
      </c>
      <c r="H43" s="102">
        <v>0</v>
      </c>
      <c r="I43" s="49"/>
    </row>
    <row r="44" spans="2:9" ht="12.75" x14ac:dyDescent="0.2">
      <c r="B44" s="52" t="s">
        <v>70</v>
      </c>
      <c r="C44" s="102">
        <v>0</v>
      </c>
      <c r="D44" s="102">
        <v>0</v>
      </c>
      <c r="E44" s="50"/>
      <c r="F44" s="71" t="s">
        <v>212</v>
      </c>
      <c r="G44" s="101">
        <v>2255719638.2600002</v>
      </c>
      <c r="H44" s="101">
        <v>853202279.99000001</v>
      </c>
      <c r="I44" s="49"/>
    </row>
    <row r="45" spans="2:9" ht="12.75" x14ac:dyDescent="0.2">
      <c r="B45" s="52" t="s">
        <v>71</v>
      </c>
      <c r="C45" s="102">
        <v>0</v>
      </c>
      <c r="D45" s="102">
        <v>0</v>
      </c>
      <c r="E45" s="50"/>
      <c r="F45" s="51" t="s">
        <v>123</v>
      </c>
      <c r="G45" s="102">
        <v>4256314.38</v>
      </c>
      <c r="H45" s="102">
        <v>53645343.130000003</v>
      </c>
      <c r="I45" s="49"/>
    </row>
    <row r="46" spans="2:9" ht="12.75" x14ac:dyDescent="0.2">
      <c r="B46" s="52" t="s">
        <v>213</v>
      </c>
      <c r="C46" s="102">
        <v>0</v>
      </c>
      <c r="D46" s="102">
        <v>0</v>
      </c>
      <c r="E46" s="50"/>
      <c r="F46" s="51" t="s">
        <v>124</v>
      </c>
      <c r="G46" s="102">
        <v>1712820320.5599999</v>
      </c>
      <c r="H46" s="102">
        <v>464906333.67000002</v>
      </c>
      <c r="I46" s="49"/>
    </row>
    <row r="47" spans="2:9" ht="12.75" x14ac:dyDescent="0.2">
      <c r="B47" s="52" t="s">
        <v>73</v>
      </c>
      <c r="C47" s="102">
        <v>0</v>
      </c>
      <c r="D47" s="102">
        <v>0</v>
      </c>
      <c r="E47" s="50"/>
      <c r="F47" s="51" t="s">
        <v>125</v>
      </c>
      <c r="G47" s="102">
        <v>538643003.32000005</v>
      </c>
      <c r="H47" s="102">
        <v>334650603.19</v>
      </c>
      <c r="I47" s="49"/>
    </row>
    <row r="48" spans="2:9" ht="12.75" x14ac:dyDescent="0.2">
      <c r="B48" s="52"/>
      <c r="C48" s="102"/>
      <c r="D48" s="102"/>
      <c r="E48" s="50"/>
      <c r="F48" s="51"/>
      <c r="G48" s="102"/>
      <c r="H48" s="102"/>
      <c r="I48" s="49"/>
    </row>
    <row r="49" spans="2:9" ht="12.75" x14ac:dyDescent="0.2">
      <c r="B49" s="72" t="s">
        <v>214</v>
      </c>
      <c r="C49" s="101">
        <v>4396357824.5299997</v>
      </c>
      <c r="D49" s="101">
        <v>2224852722.96</v>
      </c>
      <c r="E49" s="50"/>
      <c r="F49" s="71" t="s">
        <v>215</v>
      </c>
      <c r="G49" s="101">
        <v>7129618392.5699987</v>
      </c>
      <c r="H49" s="101">
        <v>6632560097.6500006</v>
      </c>
      <c r="I49" s="49"/>
    </row>
    <row r="50" spans="2:9" ht="12.75" x14ac:dyDescent="0.2">
      <c r="B50" s="52"/>
      <c r="C50" s="102"/>
      <c r="D50" s="102"/>
      <c r="E50" s="50"/>
      <c r="F50" s="51"/>
      <c r="G50" s="102"/>
      <c r="H50" s="102"/>
      <c r="I50" s="49"/>
    </row>
    <row r="51" spans="2:9" ht="12.75" x14ac:dyDescent="0.2">
      <c r="B51" s="72" t="s">
        <v>216</v>
      </c>
      <c r="C51" s="102"/>
      <c r="D51" s="102"/>
      <c r="E51" s="50"/>
      <c r="F51" s="71" t="s">
        <v>217</v>
      </c>
      <c r="G51" s="102"/>
      <c r="H51" s="102"/>
      <c r="I51" s="49"/>
    </row>
    <row r="52" spans="2:9" ht="12.75" x14ac:dyDescent="0.2">
      <c r="B52" s="52" t="s">
        <v>218</v>
      </c>
      <c r="C52" s="102">
        <v>29985063111.560001</v>
      </c>
      <c r="D52" s="102">
        <v>27562301726.75</v>
      </c>
      <c r="E52" s="50"/>
      <c r="F52" s="51" t="s">
        <v>219</v>
      </c>
      <c r="G52" s="102">
        <v>0</v>
      </c>
      <c r="H52" s="102">
        <v>0</v>
      </c>
      <c r="I52" s="49"/>
    </row>
    <row r="53" spans="2:9" ht="12.75" x14ac:dyDescent="0.2">
      <c r="B53" s="52" t="s">
        <v>220</v>
      </c>
      <c r="C53" s="102">
        <v>180010314.5</v>
      </c>
      <c r="D53" s="102">
        <v>180010314.5</v>
      </c>
      <c r="E53" s="50"/>
      <c r="F53" s="51" t="s">
        <v>221</v>
      </c>
      <c r="G53" s="102">
        <v>0</v>
      </c>
      <c r="H53" s="102">
        <v>0</v>
      </c>
      <c r="I53" s="49"/>
    </row>
    <row r="54" spans="2:9" ht="12.75" x14ac:dyDescent="0.2">
      <c r="B54" s="52" t="s">
        <v>222</v>
      </c>
      <c r="C54" s="102">
        <v>39321007144.290001</v>
      </c>
      <c r="D54" s="102">
        <v>26652833539.139999</v>
      </c>
      <c r="E54" s="50"/>
      <c r="F54" s="51" t="s">
        <v>223</v>
      </c>
      <c r="G54" s="102">
        <v>19341156021.330002</v>
      </c>
      <c r="H54" s="102">
        <v>18841085626.900002</v>
      </c>
      <c r="I54" s="49"/>
    </row>
    <row r="55" spans="2:9" ht="12.75" x14ac:dyDescent="0.2">
      <c r="B55" s="52" t="s">
        <v>224</v>
      </c>
      <c r="C55" s="102">
        <v>4437570170.1599998</v>
      </c>
      <c r="D55" s="102">
        <v>3646680264.54</v>
      </c>
      <c r="E55" s="50"/>
      <c r="F55" s="51" t="s">
        <v>225</v>
      </c>
      <c r="G55" s="102">
        <v>0</v>
      </c>
      <c r="H55" s="102">
        <v>0</v>
      </c>
      <c r="I55" s="49"/>
    </row>
    <row r="56" spans="2:9" ht="12.75" x14ac:dyDescent="0.2">
      <c r="B56" s="52" t="s">
        <v>226</v>
      </c>
      <c r="C56" s="102">
        <v>176996568.83000001</v>
      </c>
      <c r="D56" s="102">
        <v>167323450.16</v>
      </c>
      <c r="E56" s="50"/>
      <c r="F56" s="51" t="s">
        <v>227</v>
      </c>
      <c r="G56" s="102">
        <v>0</v>
      </c>
      <c r="H56" s="102">
        <v>0</v>
      </c>
      <c r="I56" s="49"/>
    </row>
    <row r="57" spans="2:9" ht="12.75" x14ac:dyDescent="0.2">
      <c r="B57" s="52" t="s">
        <v>228</v>
      </c>
      <c r="C57" s="102">
        <v>-1159135562.1900001</v>
      </c>
      <c r="D57" s="102">
        <v>-1139076499.74</v>
      </c>
      <c r="E57" s="50"/>
      <c r="F57" s="51" t="s">
        <v>229</v>
      </c>
      <c r="G57" s="102">
        <v>0</v>
      </c>
      <c r="H57" s="102">
        <v>0</v>
      </c>
      <c r="I57" s="49"/>
    </row>
    <row r="58" spans="2:9" ht="12.75" x14ac:dyDescent="0.2">
      <c r="B58" s="52" t="s">
        <v>230</v>
      </c>
      <c r="C58" s="102">
        <v>32457644.670000002</v>
      </c>
      <c r="D58" s="102">
        <v>32457644.670000002</v>
      </c>
      <c r="E58" s="50"/>
      <c r="F58" s="51"/>
      <c r="G58" s="102"/>
      <c r="H58" s="102"/>
      <c r="I58" s="49"/>
    </row>
    <row r="59" spans="2:9" ht="12.75" x14ac:dyDescent="0.2">
      <c r="B59" s="52" t="s">
        <v>231</v>
      </c>
      <c r="C59" s="102">
        <v>0</v>
      </c>
      <c r="D59" s="102">
        <v>0</v>
      </c>
      <c r="E59" s="50"/>
      <c r="F59" s="71" t="s">
        <v>232</v>
      </c>
      <c r="G59" s="101">
        <v>19341156021.330002</v>
      </c>
      <c r="H59" s="101">
        <v>18841085626.900002</v>
      </c>
      <c r="I59" s="49"/>
    </row>
    <row r="60" spans="2:9" ht="12.75" x14ac:dyDescent="0.2">
      <c r="B60" s="52" t="s">
        <v>233</v>
      </c>
      <c r="C60" s="102">
        <v>0</v>
      </c>
      <c r="D60" s="102">
        <v>0</v>
      </c>
      <c r="E60" s="50"/>
      <c r="F60" s="50"/>
      <c r="G60" s="102"/>
      <c r="H60" s="102"/>
      <c r="I60" s="49"/>
    </row>
    <row r="61" spans="2:9" ht="12.75" x14ac:dyDescent="0.2">
      <c r="B61" s="52"/>
      <c r="C61" s="102"/>
      <c r="D61" s="102"/>
      <c r="E61" s="50"/>
      <c r="F61" s="71" t="s">
        <v>234</v>
      </c>
      <c r="G61" s="101">
        <v>26470774413.900002</v>
      </c>
      <c r="H61" s="101">
        <v>25473645724.550003</v>
      </c>
      <c r="I61" s="49"/>
    </row>
    <row r="62" spans="2:9" ht="12.75" x14ac:dyDescent="0.2">
      <c r="B62" s="72" t="s">
        <v>235</v>
      </c>
      <c r="C62" s="101">
        <v>72973969391.820007</v>
      </c>
      <c r="D62" s="101">
        <v>57102530440.020004</v>
      </c>
      <c r="E62" s="50"/>
      <c r="F62" s="51"/>
      <c r="G62" s="102"/>
      <c r="H62" s="104"/>
      <c r="I62" s="49"/>
    </row>
    <row r="63" spans="2:9" ht="12.75" x14ac:dyDescent="0.2">
      <c r="B63" s="52"/>
      <c r="C63" s="102"/>
      <c r="D63" s="102"/>
      <c r="E63" s="50"/>
      <c r="F63" s="71" t="s">
        <v>236</v>
      </c>
      <c r="G63" s="102"/>
      <c r="H63" s="104"/>
      <c r="I63" s="49"/>
    </row>
    <row r="64" spans="2:9" ht="12.75" x14ac:dyDescent="0.2">
      <c r="B64" s="72" t="s">
        <v>237</v>
      </c>
      <c r="C64" s="101">
        <v>77370327216.350006</v>
      </c>
      <c r="D64" s="101">
        <v>59327383162.980003</v>
      </c>
      <c r="E64" s="50"/>
      <c r="F64" s="51"/>
      <c r="G64" s="102"/>
      <c r="H64" s="104"/>
      <c r="I64" s="49"/>
    </row>
    <row r="65" spans="2:9" ht="12.75" x14ac:dyDescent="0.2">
      <c r="B65" s="52"/>
      <c r="C65" s="103"/>
      <c r="D65" s="104"/>
      <c r="E65" s="51"/>
      <c r="F65" s="71" t="s">
        <v>238</v>
      </c>
      <c r="G65" s="101">
        <v>39034834767.93</v>
      </c>
      <c r="H65" s="101">
        <v>36872608224.989998</v>
      </c>
      <c r="I65" s="49"/>
    </row>
    <row r="66" spans="2:9" ht="12.75" x14ac:dyDescent="0.2">
      <c r="B66" s="52"/>
      <c r="C66" s="104"/>
      <c r="D66" s="104"/>
      <c r="E66" s="51"/>
      <c r="F66" s="51" t="s">
        <v>239</v>
      </c>
      <c r="G66" s="102">
        <v>38991887280.970001</v>
      </c>
      <c r="H66" s="102">
        <v>36863436707.029999</v>
      </c>
      <c r="I66" s="49"/>
    </row>
    <row r="67" spans="2:9" ht="12.75" x14ac:dyDescent="0.2">
      <c r="B67" s="52"/>
      <c r="C67" s="104"/>
      <c r="D67" s="104"/>
      <c r="E67" s="51"/>
      <c r="F67" s="51" t="s">
        <v>240</v>
      </c>
      <c r="G67" s="102">
        <v>33775969</v>
      </c>
      <c r="H67" s="102">
        <v>0</v>
      </c>
      <c r="I67" s="49"/>
    </row>
    <row r="68" spans="2:9" ht="12.75" x14ac:dyDescent="0.2">
      <c r="B68" s="52"/>
      <c r="C68" s="104"/>
      <c r="D68" s="104"/>
      <c r="E68" s="51"/>
      <c r="F68" s="51" t="s">
        <v>241</v>
      </c>
      <c r="G68" s="102">
        <v>9171517.9600000009</v>
      </c>
      <c r="H68" s="102">
        <v>9171517.9600000009</v>
      </c>
      <c r="I68" s="49"/>
    </row>
    <row r="69" spans="2:9" ht="12.75" x14ac:dyDescent="0.2">
      <c r="B69" s="52"/>
      <c r="C69" s="104"/>
      <c r="D69" s="104"/>
      <c r="E69" s="51"/>
      <c r="F69" s="51"/>
      <c r="G69" s="102"/>
      <c r="H69" s="102"/>
      <c r="I69" s="49"/>
    </row>
    <row r="70" spans="2:9" ht="12.75" x14ac:dyDescent="0.2">
      <c r="B70" s="52"/>
      <c r="C70" s="104"/>
      <c r="D70" s="104"/>
      <c r="E70" s="51"/>
      <c r="F70" s="71" t="s">
        <v>242</v>
      </c>
      <c r="G70" s="101">
        <v>11864718034.520004</v>
      </c>
      <c r="H70" s="101">
        <v>-3018870786.5600014</v>
      </c>
      <c r="I70" s="49"/>
    </row>
    <row r="71" spans="2:9" ht="12.75" x14ac:dyDescent="0.2">
      <c r="B71" s="52"/>
      <c r="C71" s="104"/>
      <c r="D71" s="104"/>
      <c r="E71" s="51"/>
      <c r="F71" s="51" t="s">
        <v>243</v>
      </c>
      <c r="G71" s="102">
        <v>3015011894.5300002</v>
      </c>
      <c r="H71" s="102">
        <v>2618854488.7399998</v>
      </c>
      <c r="I71" s="49"/>
    </row>
    <row r="72" spans="2:9" ht="12.75" x14ac:dyDescent="0.2">
      <c r="B72" s="52"/>
      <c r="C72" s="104"/>
      <c r="D72" s="104"/>
      <c r="E72" s="51"/>
      <c r="F72" s="51" t="s">
        <v>244</v>
      </c>
      <c r="G72" s="102">
        <v>12754192674.25</v>
      </c>
      <c r="H72" s="102">
        <v>9554445590.5799999</v>
      </c>
      <c r="I72" s="49"/>
    </row>
    <row r="73" spans="2:9" ht="12.75" x14ac:dyDescent="0.2">
      <c r="B73" s="52"/>
      <c r="C73" s="104"/>
      <c r="D73" s="104"/>
      <c r="E73" s="51"/>
      <c r="F73" s="51" t="s">
        <v>245</v>
      </c>
      <c r="G73" s="102">
        <v>17400611467.450001</v>
      </c>
      <c r="H73" s="102">
        <v>6638211712.0900002</v>
      </c>
      <c r="I73" s="49"/>
    </row>
    <row r="74" spans="2:9" ht="12.75" x14ac:dyDescent="0.2">
      <c r="B74" s="52"/>
      <c r="C74" s="104"/>
      <c r="D74" s="104"/>
      <c r="E74" s="51"/>
      <c r="F74" s="51" t="s">
        <v>246</v>
      </c>
      <c r="G74" s="102">
        <v>0</v>
      </c>
      <c r="H74" s="102">
        <v>0</v>
      </c>
      <c r="I74" s="49"/>
    </row>
    <row r="75" spans="2:9" ht="12.75" x14ac:dyDescent="0.2">
      <c r="B75" s="52"/>
      <c r="C75" s="104"/>
      <c r="D75" s="104"/>
      <c r="E75" s="51"/>
      <c r="F75" s="51" t="s">
        <v>247</v>
      </c>
      <c r="G75" s="102">
        <v>-21305098001.709999</v>
      </c>
      <c r="H75" s="102">
        <v>-21830382577.970001</v>
      </c>
      <c r="I75" s="49"/>
    </row>
    <row r="76" spans="2:9" ht="12.75" x14ac:dyDescent="0.2">
      <c r="B76" s="52"/>
      <c r="C76" s="104"/>
      <c r="D76" s="104"/>
      <c r="E76" s="51"/>
      <c r="F76" s="51"/>
      <c r="G76" s="102"/>
      <c r="H76" s="102"/>
      <c r="I76" s="49"/>
    </row>
    <row r="77" spans="2:9" ht="12.75" x14ac:dyDescent="0.2">
      <c r="B77" s="52"/>
      <c r="C77" s="104"/>
      <c r="D77" s="104"/>
      <c r="E77" s="51"/>
      <c r="F77" s="73" t="s">
        <v>248</v>
      </c>
      <c r="G77" s="101">
        <v>0</v>
      </c>
      <c r="H77" s="101">
        <v>0</v>
      </c>
      <c r="I77" s="49"/>
    </row>
    <row r="78" spans="2:9" ht="12.75" x14ac:dyDescent="0.2">
      <c r="B78" s="52"/>
      <c r="C78" s="104"/>
      <c r="D78" s="104"/>
      <c r="E78" s="51"/>
      <c r="F78" s="51" t="s">
        <v>249</v>
      </c>
      <c r="G78" s="102">
        <v>0</v>
      </c>
      <c r="H78" s="102">
        <v>0</v>
      </c>
      <c r="I78" s="49"/>
    </row>
    <row r="79" spans="2:9" ht="12.75" x14ac:dyDescent="0.2">
      <c r="B79" s="52"/>
      <c r="C79" s="104"/>
      <c r="D79" s="104"/>
      <c r="E79" s="51"/>
      <c r="F79" s="51" t="s">
        <v>250</v>
      </c>
      <c r="G79" s="102">
        <v>0</v>
      </c>
      <c r="H79" s="102">
        <v>0</v>
      </c>
      <c r="I79" s="49"/>
    </row>
    <row r="80" spans="2:9" ht="12.75" x14ac:dyDescent="0.2">
      <c r="B80" s="52"/>
      <c r="C80" s="104"/>
      <c r="D80" s="104"/>
      <c r="E80" s="51"/>
      <c r="F80" s="51"/>
      <c r="G80" s="102"/>
      <c r="H80" s="104"/>
      <c r="I80" s="49"/>
    </row>
    <row r="81" spans="2:9" ht="12.75" x14ac:dyDescent="0.2">
      <c r="B81" s="52"/>
      <c r="C81" s="104"/>
      <c r="D81" s="104"/>
      <c r="E81" s="51"/>
      <c r="F81" s="71" t="s">
        <v>251</v>
      </c>
      <c r="G81" s="101">
        <v>50899552802.450005</v>
      </c>
      <c r="H81" s="101">
        <v>33853737438.429996</v>
      </c>
      <c r="I81" s="49"/>
    </row>
    <row r="82" spans="2:9" ht="12.75" x14ac:dyDescent="0.2">
      <c r="B82" s="52"/>
      <c r="C82" s="104"/>
      <c r="D82" s="104"/>
      <c r="E82" s="51"/>
      <c r="F82" s="51"/>
      <c r="G82" s="102"/>
      <c r="H82" s="104"/>
      <c r="I82" s="49"/>
    </row>
    <row r="83" spans="2:9" ht="12.75" x14ac:dyDescent="0.2">
      <c r="B83" s="52"/>
      <c r="C83" s="104"/>
      <c r="D83" s="104"/>
      <c r="E83" s="51"/>
      <c r="F83" s="71" t="s">
        <v>252</v>
      </c>
      <c r="G83" s="101">
        <v>77370327216.350006</v>
      </c>
      <c r="H83" s="101">
        <v>59327383162.979996</v>
      </c>
      <c r="I83" s="49"/>
    </row>
    <row r="84" spans="2:9" ht="13.5" thickBot="1" x14ac:dyDescent="0.25">
      <c r="B84" s="54"/>
      <c r="C84" s="105"/>
      <c r="D84" s="105"/>
      <c r="E84" s="55"/>
      <c r="F84" s="56"/>
      <c r="G84" s="107"/>
      <c r="H84" s="107"/>
      <c r="I84" s="57"/>
    </row>
  </sheetData>
  <mergeCells count="5">
    <mergeCell ref="B7:H7"/>
    <mergeCell ref="B6:I6"/>
    <mergeCell ref="B3:I3"/>
    <mergeCell ref="B4:I4"/>
    <mergeCell ref="B5:I5"/>
  </mergeCells>
  <pageMargins left="0.7" right="0.7" top="0.75" bottom="0.75" header="0.3" footer="0.3"/>
  <pageSetup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269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34" t="s">
        <v>9</v>
      </c>
      <c r="H6" s="35" t="s">
        <v>10</v>
      </c>
      <c r="I6" s="12"/>
      <c r="J6" s="36" t="s">
        <v>18</v>
      </c>
      <c r="K6" s="37" t="s">
        <v>271</v>
      </c>
    </row>
    <row r="7" spans="3:12" hidden="1" x14ac:dyDescent="0.2">
      <c r="G7" s="32" t="s">
        <v>15</v>
      </c>
      <c r="H7" s="33" t="s">
        <v>268</v>
      </c>
      <c r="I7" s="13"/>
      <c r="J7" s="30" t="s">
        <v>11</v>
      </c>
      <c r="K7" s="31" t="s">
        <v>267</v>
      </c>
    </row>
    <row r="8" spans="3:12" hidden="1" x14ac:dyDescent="0.2">
      <c r="G8" s="32" t="s">
        <v>8</v>
      </c>
      <c r="H8" s="33" t="s">
        <v>261</v>
      </c>
      <c r="I8" s="13"/>
      <c r="J8" s="30" t="s">
        <v>29</v>
      </c>
      <c r="K8" s="31" t="s">
        <v>270</v>
      </c>
    </row>
    <row r="9" spans="3:12" hidden="1" x14ac:dyDescent="0.2">
      <c r="G9" s="32" t="s">
        <v>16</v>
      </c>
      <c r="H9" s="33" t="s">
        <v>17</v>
      </c>
      <c r="I9" s="13"/>
      <c r="J9" s="30" t="s">
        <v>28</v>
      </c>
      <c r="K9" s="31" t="s">
        <v>265</v>
      </c>
    </row>
    <row r="10" spans="3:12" hidden="1" x14ac:dyDescent="0.2">
      <c r="G10" s="32" t="s">
        <v>13</v>
      </c>
      <c r="H10" s="33" t="s">
        <v>14</v>
      </c>
      <c r="I10" s="13"/>
      <c r="J10" s="30" t="s">
        <v>7</v>
      </c>
      <c r="K10" s="31" t="s">
        <v>272</v>
      </c>
    </row>
    <row r="11" spans="3:12" hidden="1" x14ac:dyDescent="0.2">
      <c r="G11" s="28" t="s">
        <v>5</v>
      </c>
      <c r="H11" s="29" t="s">
        <v>6</v>
      </c>
      <c r="I11" s="14"/>
      <c r="J11" s="38" t="s">
        <v>7</v>
      </c>
      <c r="K11" s="39" t="s">
        <v>269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5" t="s">
        <v>19</v>
      </c>
      <c r="D15" s="25" t="s">
        <v>20</v>
      </c>
      <c r="F15" t="s">
        <v>3</v>
      </c>
    </row>
    <row r="16" spans="3:12" x14ac:dyDescent="0.2">
      <c r="C16" s="26" t="s">
        <v>21</v>
      </c>
      <c r="D16" s="26" t="s">
        <v>20</v>
      </c>
      <c r="F16" t="s">
        <v>3</v>
      </c>
    </row>
    <row r="17" spans="3:6" x14ac:dyDescent="0.2">
      <c r="C17" s="26" t="s">
        <v>22</v>
      </c>
      <c r="D17" s="26" t="s">
        <v>20</v>
      </c>
      <c r="F17" t="s">
        <v>3</v>
      </c>
    </row>
    <row r="18" spans="3:6" x14ac:dyDescent="0.2">
      <c r="C18" s="26" t="s">
        <v>263</v>
      </c>
      <c r="D18" s="26" t="s">
        <v>20</v>
      </c>
      <c r="F18" t="s">
        <v>3</v>
      </c>
    </row>
    <row r="19" spans="3:6" x14ac:dyDescent="0.2">
      <c r="C19" s="26" t="s">
        <v>23</v>
      </c>
      <c r="D19" s="26" t="s">
        <v>20</v>
      </c>
      <c r="F19" t="s">
        <v>3</v>
      </c>
    </row>
    <row r="20" spans="3:6" x14ac:dyDescent="0.2">
      <c r="C20" s="26" t="s">
        <v>24</v>
      </c>
      <c r="D20" s="26" t="s">
        <v>20</v>
      </c>
      <c r="F20" t="s">
        <v>3</v>
      </c>
    </row>
    <row r="21" spans="3:6" x14ac:dyDescent="0.2">
      <c r="C21" s="26" t="s">
        <v>25</v>
      </c>
      <c r="D21" s="26" t="s">
        <v>20</v>
      </c>
      <c r="F21" t="s">
        <v>3</v>
      </c>
    </row>
    <row r="22" spans="3:6" x14ac:dyDescent="0.2">
      <c r="C22" s="26" t="s">
        <v>16</v>
      </c>
      <c r="D22" s="26" t="s">
        <v>20</v>
      </c>
      <c r="F22" t="s">
        <v>3</v>
      </c>
    </row>
    <row r="23" spans="3:6" x14ac:dyDescent="0.2">
      <c r="C23" s="26" t="s">
        <v>26</v>
      </c>
      <c r="D23" s="26" t="s">
        <v>20</v>
      </c>
      <c r="F23" t="s">
        <v>3</v>
      </c>
    </row>
    <row r="24" spans="3:6" x14ac:dyDescent="0.2">
      <c r="C24" s="27" t="s">
        <v>27</v>
      </c>
      <c r="D24" s="27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A7FF5A-D4ED-43A9-BE5D-0117B2A1E05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CP.Mary Chuy</cp:lastModifiedBy>
  <cp:lastPrinted>2024-04-26T17:39:59Z</cp:lastPrinted>
  <dcterms:created xsi:type="dcterms:W3CDTF">2006-05-18T10:01:57Z</dcterms:created>
  <dcterms:modified xsi:type="dcterms:W3CDTF">2024-04-28T23:43:24Z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 311223.xlsm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